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832" activeTab="3"/>
  </bookViews>
  <sheets>
    <sheet name="plnění FP-celá organizace" sheetId="1" r:id="rId1"/>
    <sheet name="plnění FP-ZŠ" sheetId="2" r:id="rId2"/>
    <sheet name="plnění FP-MŠ" sheetId="3" r:id="rId3"/>
    <sheet name="plnění FP MŠ 2" sheetId="4" r:id="rId4"/>
    <sheet name="plnění MŠ 1" sheetId="5" r:id="rId5"/>
    <sheet name="plnění MŠ 4" sheetId="6" r:id="rId6"/>
    <sheet name="čerpání fondů" sheetId="7" r:id="rId7"/>
    <sheet name="dopnujicí tabulka" sheetId="8" r:id="rId8"/>
  </sheets>
  <definedNames>
    <definedName name="_xlnm.Print_Area" localSheetId="6">'čerpání fondů'!$A$1:$H$50</definedName>
  </definedNames>
  <calcPr fullCalcOnLoad="1"/>
</workbook>
</file>

<file path=xl/sharedStrings.xml><?xml version="1.0" encoding="utf-8"?>
<sst xmlns="http://schemas.openxmlformats.org/spreadsheetml/2006/main" count="1095" uniqueCount="109">
  <si>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</si>
  <si>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</si>
  <si>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</si>
  <si>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</si>
  <si>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</si>
  <si>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</si>
  <si>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</si>
  <si>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</si>
  <si>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</si>
  <si>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</si>
  <si>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</si>
  <si>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</si>
  <si>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</si>
  <si>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</si>
  <si>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</si>
  <si>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</si>
  <si>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</si>
  <si>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</si>
  <si>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</si>
  <si>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</si>
  <si>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</si>
  <si>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</si>
  <si>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</si>
  <si>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</si>
  <si>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</si>
  <si>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</si>
  <si>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</si>
  <si>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</si>
  <si>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</si>
  <si>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</si>
  <si>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</si>
  <si>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</si>
  <si>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</si>
  <si>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</si>
  <si>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</si>
  <si>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</si>
  <si>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</si>
  <si>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</si>
  <si>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Organizace:</t>
  </si>
  <si>
    <t>Název fondu</t>
  </si>
  <si>
    <t>Fond odměn</t>
  </si>
  <si>
    <t xml:space="preserve">Zdroje </t>
  </si>
  <si>
    <t>ostatní zdroje</t>
  </si>
  <si>
    <t>celkem</t>
  </si>
  <si>
    <t>a</t>
  </si>
  <si>
    <t>b</t>
  </si>
  <si>
    <t>c</t>
  </si>
  <si>
    <t>Fond investiční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</si>
  <si>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</si>
  <si>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</si>
  <si>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</si>
  <si>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</si>
  <si>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</si>
  <si>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</si>
  <si>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 xml:space="preserve">Organizace: </t>
  </si>
  <si>
    <t>index v % skutečnost/upr. plán MČ</t>
  </si>
  <si>
    <t>Výsledek hospodaření</t>
  </si>
  <si>
    <t>VH - výsledek hospodaření</t>
  </si>
  <si>
    <t>Nájemné hrazené MČ</t>
  </si>
  <si>
    <t xml:space="preserve">Prostředky z ESF </t>
  </si>
  <si>
    <t>cestovné</t>
  </si>
  <si>
    <t>Základní škola a Mateřská škola T.G. Masaryka  - celá organizace</t>
  </si>
  <si>
    <t>Zuzana Krucká</t>
  </si>
  <si>
    <t>Základní škola a Mateřská škola T.G. Masaryka  - základní škola</t>
  </si>
  <si>
    <t>Základní škola a Mateřská škola T.G. Masaryka  - všechny MŠ</t>
  </si>
  <si>
    <t>Krucká Zuzana</t>
  </si>
  <si>
    <t>Základní škola a Mateřská škola T.G. Masaryka  -MŠ Bělohorská</t>
  </si>
  <si>
    <t>Základní škola a Mateřská škola T.G. Masaryka  -MŠ Stochovská</t>
  </si>
  <si>
    <t>SM - pomůcky</t>
  </si>
  <si>
    <t>Mgr. Dana Hudečková</t>
  </si>
  <si>
    <t>10. července 2017</t>
  </si>
  <si>
    <t>stav k 31.12.2016</t>
  </si>
  <si>
    <t>příděl z VH 2016</t>
  </si>
  <si>
    <t xml:space="preserve">Finanční plán na rok 2017 </t>
  </si>
  <si>
    <t>Finanční plán 2018</t>
  </si>
  <si>
    <t>Finanční plán na rok 2018 - 1. čtení rozpočtu</t>
  </si>
  <si>
    <t xml:space="preserve">Doplňte název školy: </t>
  </si>
  <si>
    <t>Doplňující údaje k rozpisu rozpočtu na rok 2018</t>
  </si>
  <si>
    <t>předpokládaná výše odpisů na rok 2018 (v Kč):</t>
  </si>
  <si>
    <t>individuálně přidělované finanční prostředky (v Kč):</t>
  </si>
  <si>
    <t xml:space="preserve">např. nájemné (pronájem tělocvičen), údržba zeleně… </t>
  </si>
  <si>
    <t>zdůvodnění požadavku:</t>
  </si>
  <si>
    <t>vypracoval:</t>
  </si>
  <si>
    <t>dne:</t>
  </si>
  <si>
    <t>Základní škola a Mateřská škola T.G. Masaryka  - MŠ Za Oborou</t>
  </si>
  <si>
    <t>doprava žáků ze ZŠ Bělohorská na hodiny TV</t>
  </si>
  <si>
    <t>údržba zahrad</t>
  </si>
  <si>
    <t>správa PC sítě (více objektů a učeben) - navíc</t>
  </si>
  <si>
    <t>11. července 2017</t>
  </si>
  <si>
    <t xml:space="preserve">Základní škola a Mateřská škola TGM </t>
  </si>
  <si>
    <t xml:space="preserve"> Fondy příspěvkové organizace na rok 2017- plán</t>
  </si>
  <si>
    <t>1. úprava</t>
  </si>
  <si>
    <t>Plán čerpání do konce r. 2017</t>
  </si>
  <si>
    <t>Plán čerpání do konce r. 2018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</si>
  <si>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</si>
  <si>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</si>
  <si>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zdroje i z roku 2016, 2017</t>
  </si>
  <si>
    <t>Rezervní fond</t>
  </si>
  <si>
    <t>SM - DDHM, PC, IT</t>
  </si>
  <si>
    <t>SM - učebnice</t>
  </si>
  <si>
    <t>OS - školení</t>
  </si>
  <si>
    <t>Ostatní služby</t>
  </si>
  <si>
    <t>Investiční fond</t>
  </si>
  <si>
    <t>drobné opravy</t>
  </si>
  <si>
    <t>oprava podlah Blá Hora</t>
  </si>
  <si>
    <t>údržba zahrad a sportovišt</t>
  </si>
  <si>
    <t>nákup serveru</t>
  </si>
  <si>
    <t>11. července  2017</t>
  </si>
  <si>
    <t>http://www.praha6.cz/urban-greeen-belts?q=urban+green+belts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</si>
</sst>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dd/mm/yy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i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 wrapText="1"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4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 wrapText="1"/>
      <protection hidden="1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41" fontId="1" fillId="0" borderId="14" xfId="0" applyNumberFormat="1" applyFont="1" applyFill="1" applyBorder="1" applyAlignment="1" applyProtection="1">
      <alignment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32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 wrapText="1"/>
      <protection locked="0"/>
    </xf>
    <xf numFmtId="41" fontId="0" fillId="0" borderId="26" xfId="0" applyNumberFormat="1" applyFont="1" applyFill="1" applyBorder="1" applyAlignment="1" applyProtection="1">
      <alignment horizontal="center" wrapText="1"/>
      <protection locked="0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3" fontId="4" fillId="0" borderId="37" xfId="34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0" fillId="0" borderId="38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39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9" xfId="0" applyNumberFormat="1" applyFont="1" applyFill="1" applyBorder="1" applyAlignment="1" applyProtection="1">
      <alignment horizontal="center"/>
      <protection locked="0"/>
    </xf>
    <xf numFmtId="41" fontId="0" fillId="0" borderId="40" xfId="0" applyNumberFormat="1" applyFont="1" applyFill="1" applyBorder="1" applyAlignment="1" applyProtection="1">
      <alignment horizontal="center"/>
      <protection locked="0"/>
    </xf>
    <xf numFmtId="41" fontId="1" fillId="0" borderId="41" xfId="0" applyNumberFormat="1" applyFont="1" applyFill="1" applyBorder="1" applyAlignment="1" applyProtection="1">
      <alignment horizontal="center"/>
      <protection locked="0"/>
    </xf>
    <xf numFmtId="41" fontId="0" fillId="0" borderId="33" xfId="0" applyNumberFormat="1" applyFont="1" applyFill="1" applyBorder="1" applyAlignment="1" applyProtection="1">
      <alignment horizontal="center"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0" fillId="0" borderId="40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2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50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1" fillId="0" borderId="38" xfId="34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56" xfId="0" applyFont="1" applyFill="1" applyBorder="1" applyAlignment="1">
      <alignment/>
    </xf>
    <xf numFmtId="4" fontId="49" fillId="0" borderId="56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6" fillId="0" borderId="5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57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60" xfId="0" applyFont="1" applyFill="1" applyBorder="1" applyAlignment="1" applyProtection="1">
      <alignment horizontal="center" shrinkToFit="1"/>
      <protection hidden="1"/>
    </xf>
    <xf numFmtId="0" fontId="0" fillId="0" borderId="61" xfId="0" applyFill="1" applyBorder="1" applyAlignment="1" applyProtection="1">
      <alignment horizontal="center"/>
      <protection hidden="1"/>
    </xf>
    <xf numFmtId="0" fontId="0" fillId="0" borderId="62" xfId="0" applyFill="1" applyBorder="1" applyAlignment="1" applyProtection="1">
      <alignment horizontal="center"/>
      <protection hidden="1"/>
    </xf>
    <xf numFmtId="0" fontId="1" fillId="0" borderId="60" xfId="0" applyFont="1" applyFill="1" applyBorder="1" applyAlignment="1" applyProtection="1">
      <alignment horizontal="center"/>
      <protection hidden="1"/>
    </xf>
    <xf numFmtId="0" fontId="0" fillId="0" borderId="61" xfId="0" applyFill="1" applyBorder="1" applyAlignment="1" applyProtection="1">
      <alignment/>
      <protection hidden="1"/>
    </xf>
    <xf numFmtId="0" fontId="0" fillId="0" borderId="63" xfId="0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0" fontId="0" fillId="0" borderId="65" xfId="0" applyFill="1" applyBorder="1" applyAlignment="1">
      <alignment/>
    </xf>
    <xf numFmtId="0" fontId="9" fillId="0" borderId="6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PageLayoutView="0" workbookViewId="0" topLeftCell="A1">
      <pane xSplit="1" ySplit="8" topLeftCell="B21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H26" sqref="H26"/>
    </sheetView>
  </sheetViews>
  <sheetFormatPr defaultColWidth="9.00390625" defaultRowHeight="12.75"/>
  <cols>
    <col min="1" max="1" width="28.25390625" style="1" customWidth="1"/>
    <col min="2" max="2" width="11.375" style="1" customWidth="1"/>
    <col min="3" max="3" width="10.625" style="1" customWidth="1"/>
    <col min="4" max="4" width="10.75390625" style="1" customWidth="1"/>
    <col min="5" max="5" width="10.00390625" style="1" customWidth="1"/>
    <col min="6" max="8" width="9.75390625" style="1" customWidth="1"/>
    <col min="9" max="9" width="11.37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54</v>
      </c>
      <c r="B3" s="4" t="s">
        <v>61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75" t="s">
        <v>73</v>
      </c>
      <c r="C5" s="176"/>
      <c r="D5" s="176"/>
      <c r="E5" s="176"/>
      <c r="F5" s="176"/>
      <c r="G5" s="176"/>
      <c r="H5" s="177"/>
      <c r="I5" s="178" t="s">
        <v>74</v>
      </c>
      <c r="J5" s="179"/>
      <c r="K5" s="179"/>
      <c r="L5" s="179"/>
      <c r="M5" s="179"/>
      <c r="N5" s="179"/>
      <c r="O5" s="179"/>
      <c r="P5" s="180"/>
    </row>
    <row r="6" spans="1:16" ht="23.25" customHeight="1">
      <c r="A6" s="173" t="s">
        <v>0</v>
      </c>
      <c r="B6" s="161" t="s">
        <v>33</v>
      </c>
      <c r="C6" s="165" t="s">
        <v>1</v>
      </c>
      <c r="D6" s="165" t="s">
        <v>2</v>
      </c>
      <c r="E6" s="165" t="s">
        <v>3</v>
      </c>
      <c r="F6" s="165" t="s">
        <v>4</v>
      </c>
      <c r="G6" s="183" t="s">
        <v>5</v>
      </c>
      <c r="H6" s="168" t="s">
        <v>34</v>
      </c>
      <c r="I6" s="161" t="s">
        <v>35</v>
      </c>
      <c r="J6" s="165" t="s">
        <v>1</v>
      </c>
      <c r="K6" s="165" t="s">
        <v>2</v>
      </c>
      <c r="L6" s="165" t="s">
        <v>3</v>
      </c>
      <c r="M6" s="165" t="s">
        <v>4</v>
      </c>
      <c r="N6" s="165" t="s">
        <v>5</v>
      </c>
      <c r="O6" s="163" t="s">
        <v>55</v>
      </c>
      <c r="P6" s="171" t="s">
        <v>34</v>
      </c>
    </row>
    <row r="7" spans="1:16" ht="18.75" customHeight="1">
      <c r="A7" s="173"/>
      <c r="B7" s="161"/>
      <c r="C7" s="181"/>
      <c r="D7" s="181"/>
      <c r="E7" s="166"/>
      <c r="F7" s="166"/>
      <c r="G7" s="184"/>
      <c r="H7" s="169"/>
      <c r="I7" s="161"/>
      <c r="J7" s="181"/>
      <c r="K7" s="181"/>
      <c r="L7" s="166"/>
      <c r="M7" s="166"/>
      <c r="N7" s="166"/>
      <c r="O7" s="163"/>
      <c r="P7" s="171"/>
    </row>
    <row r="8" spans="1:16" ht="17.25" customHeight="1">
      <c r="A8" s="174"/>
      <c r="B8" s="162"/>
      <c r="C8" s="182"/>
      <c r="D8" s="182"/>
      <c r="E8" s="167"/>
      <c r="F8" s="167"/>
      <c r="G8" s="185"/>
      <c r="H8" s="170"/>
      <c r="I8" s="162"/>
      <c r="J8" s="182"/>
      <c r="K8" s="182"/>
      <c r="L8" s="167"/>
      <c r="M8" s="167"/>
      <c r="N8" s="167"/>
      <c r="O8" s="164"/>
      <c r="P8" s="172"/>
    </row>
    <row r="9" spans="1:16" ht="18.75" customHeight="1">
      <c r="A9" s="8" t="s">
        <v>6</v>
      </c>
      <c r="B9" s="58">
        <f>SUM(B10:B14)</f>
        <v>38153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9">
        <f>SUM(H15:H17)</f>
        <v>760</v>
      </c>
      <c r="I9" s="11">
        <f>SUM(I10:I14)</f>
        <v>40804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760</v>
      </c>
    </row>
    <row r="10" spans="1:16" ht="18.75" customHeight="1">
      <c r="A10" s="14" t="s">
        <v>8</v>
      </c>
      <c r="B10" s="15">
        <v>27420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0" t="s">
        <v>7</v>
      </c>
      <c r="I10" s="15">
        <v>29789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5592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60" t="s">
        <v>7</v>
      </c>
      <c r="I11" s="15">
        <v>5819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v>670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60" t="s">
        <v>7</v>
      </c>
      <c r="I12" s="15">
        <v>725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v>550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60" t="s">
        <v>7</v>
      </c>
      <c r="I13" s="15">
        <v>550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3921</v>
      </c>
      <c r="C14" s="22" t="s">
        <v>7</v>
      </c>
      <c r="D14" s="22" t="s">
        <v>7</v>
      </c>
      <c r="E14" s="22" t="s">
        <v>7</v>
      </c>
      <c r="F14" s="22" t="s">
        <v>7</v>
      </c>
      <c r="G14" s="61" t="s">
        <v>7</v>
      </c>
      <c r="H14" s="62">
        <f>SUM(H15:H17)</f>
        <v>760</v>
      </c>
      <c r="I14" s="21">
        <f>SUM(I15:I17)</f>
        <v>3921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760</v>
      </c>
    </row>
    <row r="15" spans="1:16" ht="18.75" customHeight="1">
      <c r="A15" s="23" t="s">
        <v>13</v>
      </c>
      <c r="B15" s="24">
        <v>980</v>
      </c>
      <c r="C15" s="25" t="s">
        <v>7</v>
      </c>
      <c r="D15" s="25" t="s">
        <v>7</v>
      </c>
      <c r="E15" s="25" t="s">
        <v>7</v>
      </c>
      <c r="F15" s="25" t="s">
        <v>7</v>
      </c>
      <c r="G15" s="63" t="s">
        <v>7</v>
      </c>
      <c r="H15" s="64"/>
      <c r="I15" s="24">
        <v>980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v>2940</v>
      </c>
      <c r="C16" s="25" t="s">
        <v>7</v>
      </c>
      <c r="D16" s="25" t="s">
        <v>7</v>
      </c>
      <c r="E16" s="25" t="s">
        <v>7</v>
      </c>
      <c r="F16" s="25" t="s">
        <v>7</v>
      </c>
      <c r="G16" s="63" t="s">
        <v>7</v>
      </c>
      <c r="H16" s="64"/>
      <c r="I16" s="24">
        <v>2940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80">
        <v>1</v>
      </c>
      <c r="C17" s="28" t="s">
        <v>7</v>
      </c>
      <c r="D17" s="28" t="s">
        <v>7</v>
      </c>
      <c r="E17" s="28" t="s">
        <v>7</v>
      </c>
      <c r="F17" s="28" t="s">
        <v>7</v>
      </c>
      <c r="G17" s="65" t="s">
        <v>7</v>
      </c>
      <c r="H17" s="66">
        <v>760</v>
      </c>
      <c r="I17" s="80">
        <v>1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760</v>
      </c>
    </row>
    <row r="18" spans="1:16" ht="18.75" customHeight="1" thickTop="1">
      <c r="A18" s="8" t="s">
        <v>16</v>
      </c>
      <c r="B18" s="22">
        <f aca="true" t="shared" si="0" ref="B18:N18">SUM(B19+B23+B26+B27+B28+B29+B30+B31+B32)</f>
        <v>38153</v>
      </c>
      <c r="C18" s="22">
        <f t="shared" si="0"/>
        <v>27420</v>
      </c>
      <c r="D18" s="22">
        <f t="shared" si="0"/>
        <v>5592</v>
      </c>
      <c r="E18" s="22">
        <f t="shared" si="0"/>
        <v>3921</v>
      </c>
      <c r="F18" s="22">
        <f t="shared" si="0"/>
        <v>670</v>
      </c>
      <c r="G18" s="61">
        <f t="shared" si="0"/>
        <v>550</v>
      </c>
      <c r="H18" s="62">
        <f t="shared" si="0"/>
        <v>480</v>
      </c>
      <c r="I18" s="21">
        <f t="shared" si="0"/>
        <v>40804</v>
      </c>
      <c r="J18" s="22">
        <f t="shared" si="0"/>
        <v>29789</v>
      </c>
      <c r="K18" s="22">
        <f t="shared" si="0"/>
        <v>5819</v>
      </c>
      <c r="L18" s="22">
        <f t="shared" si="0"/>
        <v>3921</v>
      </c>
      <c r="M18" s="22">
        <f t="shared" si="0"/>
        <v>725</v>
      </c>
      <c r="N18" s="22">
        <f t="shared" si="0"/>
        <v>550</v>
      </c>
      <c r="O18" s="12">
        <f>IF(D18=0,,(K18/D18)*100)</f>
        <v>104.05937052932761</v>
      </c>
      <c r="P18" s="13">
        <f>SUM(P19+P23+P26+P27+P28+P29+P30+P31+P32)</f>
        <v>480</v>
      </c>
    </row>
    <row r="19" spans="1:16" ht="18.75" customHeight="1">
      <c r="A19" s="20" t="s">
        <v>17</v>
      </c>
      <c r="B19" s="21">
        <f aca="true" t="shared" si="1" ref="B19:N19">SUM(B20:B22)</f>
        <v>6972</v>
      </c>
      <c r="C19" s="22">
        <f t="shared" si="1"/>
        <v>237</v>
      </c>
      <c r="D19" s="22">
        <f t="shared" si="1"/>
        <v>2669</v>
      </c>
      <c r="E19" s="22">
        <f t="shared" si="1"/>
        <v>3796</v>
      </c>
      <c r="F19" s="22">
        <f t="shared" si="1"/>
        <v>170</v>
      </c>
      <c r="G19" s="61">
        <f t="shared" si="1"/>
        <v>100</v>
      </c>
      <c r="H19" s="62">
        <f t="shared" si="1"/>
        <v>300</v>
      </c>
      <c r="I19" s="21">
        <f t="shared" si="1"/>
        <v>7118</v>
      </c>
      <c r="J19" s="22">
        <f t="shared" si="1"/>
        <v>227</v>
      </c>
      <c r="K19" s="22">
        <f t="shared" si="1"/>
        <v>2770</v>
      </c>
      <c r="L19" s="22">
        <f t="shared" si="1"/>
        <v>3796</v>
      </c>
      <c r="M19" s="22">
        <f t="shared" si="1"/>
        <v>225</v>
      </c>
      <c r="N19" s="22">
        <f t="shared" si="1"/>
        <v>100</v>
      </c>
      <c r="O19" s="12">
        <f>IF(D19=0,,(K19/D19)*100)</f>
        <v>103.78418883476958</v>
      </c>
      <c r="P19" s="13">
        <f>SUM(P20:P22)</f>
        <v>155</v>
      </c>
    </row>
    <row r="20" spans="1:16" ht="18.75" customHeight="1">
      <c r="A20" s="23" t="s">
        <v>18</v>
      </c>
      <c r="B20" s="31">
        <f>SUM(C20:G20)</f>
        <v>1727</v>
      </c>
      <c r="C20" s="32">
        <v>237</v>
      </c>
      <c r="D20" s="32">
        <v>750</v>
      </c>
      <c r="E20" s="32">
        <v>490</v>
      </c>
      <c r="F20" s="32">
        <v>170</v>
      </c>
      <c r="G20" s="32">
        <v>80</v>
      </c>
      <c r="H20" s="64">
        <v>50</v>
      </c>
      <c r="I20" s="31">
        <f>SUM(J20:N20)</f>
        <v>1802</v>
      </c>
      <c r="J20" s="32">
        <v>227</v>
      </c>
      <c r="K20" s="32">
        <v>780</v>
      </c>
      <c r="L20" s="32">
        <v>490</v>
      </c>
      <c r="M20" s="32">
        <v>225</v>
      </c>
      <c r="N20" s="32">
        <v>80</v>
      </c>
      <c r="O20" s="12">
        <f aca="true" t="shared" si="2" ref="O20:O32">IF(D20=0,,(K20/D20)*100)</f>
        <v>104</v>
      </c>
      <c r="P20" s="26">
        <v>15</v>
      </c>
    </row>
    <row r="21" spans="1:16" ht="18.75" customHeight="1">
      <c r="A21" s="23" t="s">
        <v>19</v>
      </c>
      <c r="B21" s="31">
        <f>SUM(C21:G21)</f>
        <v>2940</v>
      </c>
      <c r="C21" s="32"/>
      <c r="D21" s="32"/>
      <c r="E21" s="32">
        <v>2940</v>
      </c>
      <c r="F21" s="32"/>
      <c r="G21" s="32"/>
      <c r="H21" s="64"/>
      <c r="I21" s="31">
        <f>SUM(J21:N21)</f>
        <v>2940</v>
      </c>
      <c r="J21" s="32"/>
      <c r="K21" s="32"/>
      <c r="L21" s="32">
        <v>2940</v>
      </c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2305</v>
      </c>
      <c r="C22" s="32"/>
      <c r="D22" s="32">
        <v>1919</v>
      </c>
      <c r="E22" s="32">
        <v>366</v>
      </c>
      <c r="F22" s="32"/>
      <c r="G22" s="32">
        <v>20</v>
      </c>
      <c r="H22" s="64">
        <v>250</v>
      </c>
      <c r="I22" s="31">
        <f>SUM(J22:N22)</f>
        <v>2376</v>
      </c>
      <c r="J22" s="32"/>
      <c r="K22" s="32">
        <v>1990</v>
      </c>
      <c r="L22" s="32">
        <v>366</v>
      </c>
      <c r="M22" s="32"/>
      <c r="N22" s="32">
        <v>20</v>
      </c>
      <c r="O22" s="12">
        <f t="shared" si="2"/>
        <v>103.69984366857739</v>
      </c>
      <c r="P22" s="26">
        <v>140</v>
      </c>
    </row>
    <row r="23" spans="1:16" ht="18.75" customHeight="1">
      <c r="A23" s="20" t="s">
        <v>21</v>
      </c>
      <c r="B23" s="21">
        <f>SUM(B24:B25)</f>
        <v>2609</v>
      </c>
      <c r="C23" s="22">
        <f aca="true" t="shared" si="3" ref="C23:N23">SUM(C24:C25)</f>
        <v>54</v>
      </c>
      <c r="D23" s="22">
        <f t="shared" si="3"/>
        <v>1800</v>
      </c>
      <c r="E23" s="22">
        <f t="shared" si="3"/>
        <v>125</v>
      </c>
      <c r="F23" s="22">
        <f t="shared" si="3"/>
        <v>300</v>
      </c>
      <c r="G23" s="61">
        <f t="shared" si="3"/>
        <v>330</v>
      </c>
      <c r="H23" s="62">
        <f t="shared" si="3"/>
        <v>35</v>
      </c>
      <c r="I23" s="21">
        <f t="shared" si="3"/>
        <v>3457</v>
      </c>
      <c r="J23" s="22">
        <f t="shared" si="3"/>
        <v>827</v>
      </c>
      <c r="K23" s="22">
        <f t="shared" si="3"/>
        <v>1875</v>
      </c>
      <c r="L23" s="22">
        <f t="shared" si="3"/>
        <v>125</v>
      </c>
      <c r="M23" s="22">
        <f t="shared" si="3"/>
        <v>300</v>
      </c>
      <c r="N23" s="22">
        <f t="shared" si="3"/>
        <v>330</v>
      </c>
      <c r="O23" s="12">
        <f t="shared" si="2"/>
        <v>104.16666666666667</v>
      </c>
      <c r="P23" s="13">
        <f>SUM(P24:P25)</f>
        <v>25</v>
      </c>
    </row>
    <row r="24" spans="1:16" ht="18.75" customHeight="1">
      <c r="A24" s="23" t="s">
        <v>22</v>
      </c>
      <c r="B24" s="31">
        <f aca="true" t="shared" si="4" ref="B24:B32">SUM(C24:G24)</f>
        <v>569</v>
      </c>
      <c r="C24" s="32"/>
      <c r="D24" s="32">
        <v>350</v>
      </c>
      <c r="E24" s="32">
        <v>19</v>
      </c>
      <c r="F24" s="32">
        <v>200</v>
      </c>
      <c r="G24" s="32"/>
      <c r="H24" s="64">
        <v>25</v>
      </c>
      <c r="I24" s="31">
        <f>SUM(J24:N24)</f>
        <v>584</v>
      </c>
      <c r="J24" s="32"/>
      <c r="K24" s="32">
        <v>365</v>
      </c>
      <c r="L24" s="32">
        <v>19</v>
      </c>
      <c r="M24" s="32">
        <v>200</v>
      </c>
      <c r="N24" s="32"/>
      <c r="O24" s="12">
        <f t="shared" si="2"/>
        <v>104.28571428571429</v>
      </c>
      <c r="P24" s="26">
        <v>5</v>
      </c>
    </row>
    <row r="25" spans="1:16" ht="18.75" customHeight="1">
      <c r="A25" s="23" t="s">
        <v>23</v>
      </c>
      <c r="B25" s="31">
        <f t="shared" si="4"/>
        <v>2040</v>
      </c>
      <c r="C25" s="32">
        <v>54</v>
      </c>
      <c r="D25" s="32">
        <v>1450</v>
      </c>
      <c r="E25" s="32">
        <v>106</v>
      </c>
      <c r="F25" s="32">
        <v>100</v>
      </c>
      <c r="G25" s="32">
        <v>330</v>
      </c>
      <c r="H25" s="64">
        <v>10</v>
      </c>
      <c r="I25" s="31">
        <f>SUM(J25:N25)</f>
        <v>2873</v>
      </c>
      <c r="J25" s="32">
        <v>827</v>
      </c>
      <c r="K25" s="32">
        <v>1510</v>
      </c>
      <c r="L25" s="32">
        <v>106</v>
      </c>
      <c r="M25" s="32">
        <v>100</v>
      </c>
      <c r="N25" s="32">
        <v>330</v>
      </c>
      <c r="O25" s="12">
        <f t="shared" si="2"/>
        <v>104.13793103448276</v>
      </c>
      <c r="P25" s="26">
        <v>20</v>
      </c>
    </row>
    <row r="26" spans="1:16" ht="18.75" customHeight="1">
      <c r="A26" s="20" t="s">
        <v>24</v>
      </c>
      <c r="B26" s="33">
        <f t="shared" si="4"/>
        <v>20301</v>
      </c>
      <c r="C26" s="34">
        <v>19981</v>
      </c>
      <c r="D26" s="34"/>
      <c r="E26" s="34">
        <v>0</v>
      </c>
      <c r="F26" s="32">
        <v>200</v>
      </c>
      <c r="G26" s="32">
        <v>120</v>
      </c>
      <c r="H26" s="67">
        <v>120</v>
      </c>
      <c r="I26" s="33">
        <f>SUM(J26:N26)</f>
        <v>21414</v>
      </c>
      <c r="J26" s="34">
        <v>21094</v>
      </c>
      <c r="K26" s="34">
        <v>0</v>
      </c>
      <c r="L26" s="34"/>
      <c r="M26" s="32">
        <v>200</v>
      </c>
      <c r="N26" s="32">
        <v>120</v>
      </c>
      <c r="O26" s="12">
        <f t="shared" si="2"/>
        <v>0</v>
      </c>
      <c r="P26" s="82">
        <v>230</v>
      </c>
    </row>
    <row r="27" spans="1:16" ht="18.75" customHeight="1">
      <c r="A27" s="35" t="s">
        <v>25</v>
      </c>
      <c r="B27" s="33">
        <f t="shared" si="4"/>
        <v>7220</v>
      </c>
      <c r="C27" s="34">
        <v>7148</v>
      </c>
      <c r="D27" s="34">
        <v>72</v>
      </c>
      <c r="E27" s="34"/>
      <c r="F27" s="32"/>
      <c r="G27" s="32"/>
      <c r="H27" s="67">
        <v>25</v>
      </c>
      <c r="I27" s="33">
        <f aca="true" t="shared" si="5" ref="I27:I32">SUM(J27:N27)</f>
        <v>7716</v>
      </c>
      <c r="J27" s="34">
        <v>7641</v>
      </c>
      <c r="K27" s="34">
        <v>75</v>
      </c>
      <c r="L27" s="34"/>
      <c r="M27" s="32">
        <v>0</v>
      </c>
      <c r="N27" s="32"/>
      <c r="O27" s="12">
        <f t="shared" si="2"/>
        <v>104.16666666666667</v>
      </c>
      <c r="P27" s="82">
        <v>70</v>
      </c>
    </row>
    <row r="28" spans="1:16" ht="18.75" customHeight="1">
      <c r="A28" s="20" t="s">
        <v>26</v>
      </c>
      <c r="B28" s="33">
        <f t="shared" si="4"/>
        <v>0</v>
      </c>
      <c r="C28" s="34"/>
      <c r="D28" s="34"/>
      <c r="E28" s="34"/>
      <c r="F28" s="81"/>
      <c r="G28" s="81"/>
      <c r="H28" s="67"/>
      <c r="I28" s="33">
        <f t="shared" si="5"/>
        <v>0</v>
      </c>
      <c r="J28" s="34"/>
      <c r="K28" s="34"/>
      <c r="L28" s="34"/>
      <c r="M28" s="32"/>
      <c r="N28" s="32"/>
      <c r="O28" s="12">
        <f t="shared" si="2"/>
        <v>0</v>
      </c>
      <c r="P28" s="82"/>
    </row>
    <row r="29" spans="1:16" ht="18.75" customHeight="1">
      <c r="A29" s="20" t="s">
        <v>27</v>
      </c>
      <c r="B29" s="33">
        <f t="shared" si="4"/>
        <v>125</v>
      </c>
      <c r="C29" s="34"/>
      <c r="D29" s="34">
        <v>125</v>
      </c>
      <c r="E29" s="34"/>
      <c r="F29" s="81"/>
      <c r="G29" s="81"/>
      <c r="H29" s="67"/>
      <c r="I29" s="33">
        <f t="shared" si="5"/>
        <v>173</v>
      </c>
      <c r="J29" s="34"/>
      <c r="K29" s="34">
        <v>173</v>
      </c>
      <c r="L29" s="34"/>
      <c r="M29" s="32"/>
      <c r="N29" s="32"/>
      <c r="O29" s="12">
        <f t="shared" si="2"/>
        <v>138.39999999999998</v>
      </c>
      <c r="P29" s="82"/>
    </row>
    <row r="30" spans="1:16" ht="18.75" customHeight="1">
      <c r="A30" s="36" t="s">
        <v>58</v>
      </c>
      <c r="B30" s="33">
        <f t="shared" si="4"/>
        <v>926</v>
      </c>
      <c r="C30" s="85"/>
      <c r="D30" s="85">
        <v>926</v>
      </c>
      <c r="E30" s="85"/>
      <c r="F30" s="83"/>
      <c r="G30" s="83"/>
      <c r="H30" s="84"/>
      <c r="I30" s="33">
        <f t="shared" si="5"/>
        <v>926</v>
      </c>
      <c r="J30" s="85"/>
      <c r="K30" s="85">
        <v>926</v>
      </c>
      <c r="L30" s="86"/>
      <c r="M30" s="92"/>
      <c r="N30" s="92"/>
      <c r="O30" s="12">
        <f t="shared" si="2"/>
        <v>100</v>
      </c>
      <c r="P30" s="87"/>
    </row>
    <row r="31" spans="1:16" ht="18.75" customHeight="1">
      <c r="A31" s="36" t="s">
        <v>59</v>
      </c>
      <c r="B31" s="33">
        <f t="shared" si="4"/>
        <v>0</v>
      </c>
      <c r="C31" s="85"/>
      <c r="D31" s="85"/>
      <c r="E31" s="85"/>
      <c r="F31" s="83"/>
      <c r="G31" s="83"/>
      <c r="H31" s="84"/>
      <c r="I31" s="33">
        <f t="shared" si="5"/>
        <v>0</v>
      </c>
      <c r="J31" s="85"/>
      <c r="K31" s="85"/>
      <c r="L31" s="86"/>
      <c r="M31" s="92"/>
      <c r="N31" s="92"/>
      <c r="O31" s="12">
        <f t="shared" si="2"/>
        <v>0</v>
      </c>
      <c r="P31" s="87"/>
    </row>
    <row r="32" spans="1:16" ht="18.75" customHeight="1" thickBot="1">
      <c r="A32" s="37" t="s">
        <v>28</v>
      </c>
      <c r="B32" s="68">
        <f t="shared" si="4"/>
        <v>0</v>
      </c>
      <c r="C32" s="85">
        <v>0</v>
      </c>
      <c r="D32" s="85"/>
      <c r="E32" s="85"/>
      <c r="F32" s="83"/>
      <c r="G32" s="83"/>
      <c r="H32" s="69"/>
      <c r="I32" s="38">
        <f t="shared" si="5"/>
        <v>0</v>
      </c>
      <c r="J32" s="39"/>
      <c r="K32" s="39"/>
      <c r="L32" s="89"/>
      <c r="M32" s="93"/>
      <c r="N32" s="93">
        <v>0</v>
      </c>
      <c r="O32" s="12">
        <f t="shared" si="2"/>
        <v>0</v>
      </c>
      <c r="P32" s="90"/>
    </row>
    <row r="33" spans="1:16" ht="18.75" customHeight="1" thickBot="1" thickTop="1">
      <c r="A33" s="37" t="s">
        <v>56</v>
      </c>
      <c r="B33" s="70">
        <f>SUM(B9-B18)</f>
        <v>0</v>
      </c>
      <c r="C33" s="71" t="s">
        <v>7</v>
      </c>
      <c r="D33" s="71" t="s">
        <v>7</v>
      </c>
      <c r="E33" s="72" t="s">
        <v>7</v>
      </c>
      <c r="F33" s="72" t="s">
        <v>7</v>
      </c>
      <c r="G33" s="40" t="s">
        <v>7</v>
      </c>
      <c r="H33" s="73">
        <f>SUM(H9-H18)</f>
        <v>280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91">
        <f>SUM(P9-P18)</f>
        <v>280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/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31</v>
      </c>
      <c r="B40" s="3" t="s">
        <v>70</v>
      </c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37</v>
      </c>
      <c r="B41" s="47" t="s">
        <v>62</v>
      </c>
      <c r="C41" s="47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32</v>
      </c>
      <c r="B42" s="47" t="s">
        <v>69</v>
      </c>
      <c r="C42" s="47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38" right="0.27" top="0.42" bottom="0.38" header="0.26" footer="0.26"/>
  <pageSetup fitToHeight="1" fitToWidth="1" horizontalDpi="300" verticalDpi="300" orientation="landscape" paperSize="9" scale="7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8.25390625" style="1" customWidth="1"/>
    <col min="2" max="2" width="11.00390625" style="1" customWidth="1"/>
    <col min="3" max="3" width="10.625" style="1" customWidth="1"/>
    <col min="4" max="4" width="10.75390625" style="1" customWidth="1"/>
    <col min="5" max="5" width="10.00390625" style="1" customWidth="1"/>
    <col min="6" max="8" width="9.75390625" style="1" customWidth="1"/>
    <col min="9" max="9" width="11.25390625" style="1" customWidth="1"/>
    <col min="10" max="10" width="11.00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54</v>
      </c>
      <c r="B3" s="4" t="s">
        <v>63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75" t="s">
        <v>73</v>
      </c>
      <c r="C5" s="176"/>
      <c r="D5" s="176"/>
      <c r="E5" s="176"/>
      <c r="F5" s="176"/>
      <c r="G5" s="176"/>
      <c r="H5" s="177"/>
      <c r="I5" s="178" t="s">
        <v>74</v>
      </c>
      <c r="J5" s="179"/>
      <c r="K5" s="179"/>
      <c r="L5" s="179"/>
      <c r="M5" s="179"/>
      <c r="N5" s="179"/>
      <c r="O5" s="179"/>
      <c r="P5" s="180"/>
    </row>
    <row r="6" spans="1:16" ht="23.25" customHeight="1">
      <c r="A6" s="173" t="s">
        <v>0</v>
      </c>
      <c r="B6" s="161" t="s">
        <v>33</v>
      </c>
      <c r="C6" s="165" t="s">
        <v>1</v>
      </c>
      <c r="D6" s="165" t="s">
        <v>2</v>
      </c>
      <c r="E6" s="165" t="s">
        <v>3</v>
      </c>
      <c r="F6" s="165" t="s">
        <v>4</v>
      </c>
      <c r="G6" s="183" t="s">
        <v>5</v>
      </c>
      <c r="H6" s="168" t="s">
        <v>34</v>
      </c>
      <c r="I6" s="161" t="s">
        <v>35</v>
      </c>
      <c r="J6" s="165" t="s">
        <v>1</v>
      </c>
      <c r="K6" s="165" t="s">
        <v>2</v>
      </c>
      <c r="L6" s="165" t="s">
        <v>3</v>
      </c>
      <c r="M6" s="165" t="s">
        <v>4</v>
      </c>
      <c r="N6" s="165" t="s">
        <v>5</v>
      </c>
      <c r="O6" s="163" t="s">
        <v>55</v>
      </c>
      <c r="P6" s="171" t="s">
        <v>34</v>
      </c>
    </row>
    <row r="7" spans="1:16" ht="18.75" customHeight="1">
      <c r="A7" s="173"/>
      <c r="B7" s="161"/>
      <c r="C7" s="181"/>
      <c r="D7" s="181"/>
      <c r="E7" s="166"/>
      <c r="F7" s="166"/>
      <c r="G7" s="184"/>
      <c r="H7" s="169"/>
      <c r="I7" s="161"/>
      <c r="J7" s="181"/>
      <c r="K7" s="181"/>
      <c r="L7" s="166"/>
      <c r="M7" s="166"/>
      <c r="N7" s="166"/>
      <c r="O7" s="163"/>
      <c r="P7" s="171"/>
    </row>
    <row r="8" spans="1:16" ht="17.25" customHeight="1">
      <c r="A8" s="174"/>
      <c r="B8" s="162"/>
      <c r="C8" s="182"/>
      <c r="D8" s="182"/>
      <c r="E8" s="167"/>
      <c r="F8" s="167"/>
      <c r="G8" s="185"/>
      <c r="H8" s="170"/>
      <c r="I8" s="162"/>
      <c r="J8" s="182"/>
      <c r="K8" s="182"/>
      <c r="L8" s="167"/>
      <c r="M8" s="167"/>
      <c r="N8" s="167"/>
      <c r="O8" s="164"/>
      <c r="P8" s="172"/>
    </row>
    <row r="9" spans="1:16" ht="18.75" customHeight="1">
      <c r="A9" s="8" t="s">
        <v>6</v>
      </c>
      <c r="B9" s="58">
        <f>SUM(B10:B14)</f>
        <v>25713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9">
        <f>SUM(H15:H17)</f>
        <v>760</v>
      </c>
      <c r="I9" s="11">
        <f>SUM(I10:I14)</f>
        <v>29227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760</v>
      </c>
    </row>
    <row r="10" spans="1:16" ht="18.75" customHeight="1">
      <c r="A10" s="14" t="s">
        <v>8</v>
      </c>
      <c r="B10" s="15">
        <f>SUM('plnění FP-celá organizace'!B10-'plnění FP-MŠ'!B10)</f>
        <v>17699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0" t="s">
        <v>7</v>
      </c>
      <c r="I10" s="15">
        <f>SUM('plnění FP-celá organizace'!I10-'plnění FP-MŠ'!I10)</f>
        <v>20068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f>SUM('plnění FP-celá organizace'!B11-'plnění FP-MŠ'!B11)</f>
        <v>4083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60" t="s">
        <v>7</v>
      </c>
      <c r="I11" s="15">
        <f>SUM('plnění FP-celá organizace'!I11-'plnění FP-MŠ'!I11)</f>
        <v>4489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f>SUM('plnění FP-celá organizace'!B12-'plnění FP-MŠ'!B12)</f>
        <v>670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60" t="s">
        <v>7</v>
      </c>
      <c r="I12" s="15">
        <f>SUM('plnění FP-celá organizace'!I12-'plnění FP-MŠ'!I12)</f>
        <v>725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f>SUM('plnění FP-celá organizace'!B13-'plnění FP-MŠ'!B13)</f>
        <v>550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60" t="s">
        <v>7</v>
      </c>
      <c r="I13" s="15">
        <f>SUM('plnění FP-celá organizace'!I13-'plnění FP-MŠ'!I13)</f>
        <v>550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74">
        <f>SUM('plnění FP-celá organizace'!B14-'plnění FP-MŠ'!B14)</f>
        <v>2711</v>
      </c>
      <c r="C14" s="22" t="s">
        <v>7</v>
      </c>
      <c r="D14" s="22" t="s">
        <v>7</v>
      </c>
      <c r="E14" s="22" t="s">
        <v>7</v>
      </c>
      <c r="F14" s="22" t="s">
        <v>7</v>
      </c>
      <c r="G14" s="61" t="s">
        <v>7</v>
      </c>
      <c r="H14" s="62">
        <f>SUM(H15:H17)</f>
        <v>760</v>
      </c>
      <c r="I14" s="21">
        <f>SUM(I15:I17)</f>
        <v>3395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760</v>
      </c>
    </row>
    <row r="15" spans="1:16" ht="18.75" customHeight="1">
      <c r="A15" s="23" t="s">
        <v>13</v>
      </c>
      <c r="B15" s="15">
        <f>SUM('plnění FP-celá organizace'!B15-'plnění FP-MŠ'!B15)</f>
        <v>390</v>
      </c>
      <c r="C15" s="25" t="s">
        <v>7</v>
      </c>
      <c r="D15" s="25" t="s">
        <v>7</v>
      </c>
      <c r="E15" s="25" t="s">
        <v>7</v>
      </c>
      <c r="F15" s="25" t="s">
        <v>7</v>
      </c>
      <c r="G15" s="63" t="s">
        <v>7</v>
      </c>
      <c r="H15" s="64">
        <f>SUM('plnění FP-celá organizace'!H15)</f>
        <v>0</v>
      </c>
      <c r="I15" s="24">
        <f>SUM('plnění FP-celá organizace'!I15-'plnění FP-MŠ'!I15)</f>
        <v>822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>
        <f>SUM('plnění FP-celá organizace'!P15-'plnění FP-MŠ'!P15)</f>
        <v>0</v>
      </c>
    </row>
    <row r="16" spans="1:16" ht="18.75" customHeight="1">
      <c r="A16" s="23" t="s">
        <v>14</v>
      </c>
      <c r="B16" s="15">
        <f>SUM('plnění FP-celá organizace'!B16-'plnění FP-MŠ'!B16)</f>
        <v>2320</v>
      </c>
      <c r="C16" s="25" t="s">
        <v>7</v>
      </c>
      <c r="D16" s="25" t="s">
        <v>7</v>
      </c>
      <c r="E16" s="25" t="s">
        <v>7</v>
      </c>
      <c r="F16" s="25" t="s">
        <v>7</v>
      </c>
      <c r="G16" s="63" t="s">
        <v>7</v>
      </c>
      <c r="H16" s="64">
        <f>SUM('plnění FP-celá organizace'!H16)</f>
        <v>0</v>
      </c>
      <c r="I16" s="24">
        <f>SUM('plnění FP-celá organizace'!I16-'plnění FP-MŠ'!I16)</f>
        <v>2572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>
        <f>SUM('plnění FP-celá organizace'!P16-'plnění FP-MŠ'!P16)</f>
        <v>0</v>
      </c>
    </row>
    <row r="17" spans="1:16" ht="18.75" customHeight="1" thickBot="1">
      <c r="A17" s="27" t="s">
        <v>15</v>
      </c>
      <c r="B17" s="75">
        <f>SUM('plnění FP-celá organizace'!B17-'plnění FP-MŠ'!B17)</f>
        <v>1</v>
      </c>
      <c r="C17" s="28" t="s">
        <v>7</v>
      </c>
      <c r="D17" s="28" t="s">
        <v>7</v>
      </c>
      <c r="E17" s="28" t="s">
        <v>7</v>
      </c>
      <c r="F17" s="28" t="s">
        <v>7</v>
      </c>
      <c r="G17" s="65" t="s">
        <v>7</v>
      </c>
      <c r="H17" s="66">
        <f>SUM('plnění FP-celá organizace'!H17)</f>
        <v>760</v>
      </c>
      <c r="I17" s="50">
        <f>SUM('plnění FP-celá organizace'!I17-'plnění FP-MŠ'!I17)</f>
        <v>1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f>SUM('plnění FP-celá organizace'!P17-'plnění FP-MŠ'!P17)</f>
        <v>760</v>
      </c>
    </row>
    <row r="18" spans="1:16" ht="18.75" customHeight="1" thickTop="1">
      <c r="A18" s="8" t="s">
        <v>16</v>
      </c>
      <c r="B18" s="76">
        <f aca="true" t="shared" si="0" ref="B18:N18">SUM(B19+B23+B26+B27+B28+B29+B30+B31+B32)</f>
        <v>25713</v>
      </c>
      <c r="C18" s="22">
        <f t="shared" si="0"/>
        <v>17699</v>
      </c>
      <c r="D18" s="22">
        <f t="shared" si="0"/>
        <v>4083</v>
      </c>
      <c r="E18" s="22">
        <f t="shared" si="0"/>
        <v>2711</v>
      </c>
      <c r="F18" s="22">
        <f t="shared" si="0"/>
        <v>670</v>
      </c>
      <c r="G18" s="61">
        <f t="shared" si="0"/>
        <v>550</v>
      </c>
      <c r="H18" s="62">
        <f t="shared" si="0"/>
        <v>480</v>
      </c>
      <c r="I18" s="11" t="e">
        <f t="shared" si="0"/>
        <v>#VALUE!</v>
      </c>
      <c r="J18" s="22">
        <f t="shared" si="0"/>
        <v>20068</v>
      </c>
      <c r="K18" s="22" t="e">
        <f t="shared" si="0"/>
        <v>#VALUE!</v>
      </c>
      <c r="L18" s="22">
        <f t="shared" si="0"/>
        <v>3395</v>
      </c>
      <c r="M18" s="22">
        <f t="shared" si="0"/>
        <v>725</v>
      </c>
      <c r="N18" s="22">
        <f t="shared" si="0"/>
        <v>550</v>
      </c>
      <c r="O18" s="12" t="e">
        <f>IF(D18=0,,(K18/D18)*100)</f>
        <v>#VALUE!</v>
      </c>
      <c r="P18" s="51">
        <f>SUM(P19+P23+P26+P27+P28+P29+P30+P31+P32)</f>
        <v>480</v>
      </c>
    </row>
    <row r="19" spans="1:16" ht="18.75" customHeight="1">
      <c r="A19" s="20" t="s">
        <v>17</v>
      </c>
      <c r="B19" s="21">
        <f aca="true" t="shared" si="1" ref="B19:N19">SUM(B20:B22)</f>
        <v>4999</v>
      </c>
      <c r="C19" s="22">
        <f t="shared" si="1"/>
        <v>227</v>
      </c>
      <c r="D19" s="22">
        <f t="shared" si="1"/>
        <v>1816</v>
      </c>
      <c r="E19" s="22">
        <f t="shared" si="1"/>
        <v>2686</v>
      </c>
      <c r="F19" s="22">
        <f t="shared" si="1"/>
        <v>170</v>
      </c>
      <c r="G19" s="61">
        <f t="shared" si="1"/>
        <v>100</v>
      </c>
      <c r="H19" s="62">
        <f t="shared" si="1"/>
        <v>300</v>
      </c>
      <c r="I19" s="21">
        <f t="shared" si="1"/>
        <v>5717</v>
      </c>
      <c r="J19" s="22">
        <f t="shared" si="1"/>
        <v>217</v>
      </c>
      <c r="K19" s="22">
        <f t="shared" si="1"/>
        <v>1846</v>
      </c>
      <c r="L19" s="22">
        <f t="shared" si="1"/>
        <v>3329</v>
      </c>
      <c r="M19" s="22">
        <f t="shared" si="1"/>
        <v>225</v>
      </c>
      <c r="N19" s="22">
        <f t="shared" si="1"/>
        <v>100</v>
      </c>
      <c r="O19" s="12">
        <f>IF(D19=0,,(K19/D19)*100)</f>
        <v>101.65198237885463</v>
      </c>
      <c r="P19" s="13">
        <f>SUM(P20:P22)</f>
        <v>155</v>
      </c>
    </row>
    <row r="20" spans="1:16" ht="18.75" customHeight="1">
      <c r="A20" s="23" t="s">
        <v>18</v>
      </c>
      <c r="B20" s="31">
        <f>SUM(C20:G20)</f>
        <v>1324</v>
      </c>
      <c r="C20" s="32">
        <f>SUM('plnění FP-celá organizace'!C20-'plnění FP-MŠ'!C20)</f>
        <v>227</v>
      </c>
      <c r="D20" s="32">
        <f>SUM('plnění FP-celá organizace'!D20-'plnění FP-MŠ'!D20)</f>
        <v>537</v>
      </c>
      <c r="E20" s="32">
        <f>SUM('plnění FP-celá organizace'!E20-'plnění FP-MŠ'!E20)</f>
        <v>310</v>
      </c>
      <c r="F20" s="32">
        <f>SUM('plnění FP-celá organizace'!F20-'plnění FP-MŠ'!F20)</f>
        <v>170</v>
      </c>
      <c r="G20" s="32">
        <f>SUM('plnění FP-celá organizace'!G20-'plnění FP-MŠ'!G20)</f>
        <v>80</v>
      </c>
      <c r="H20" s="64">
        <f>SUM('plnění FP-celá organizace'!H20)</f>
        <v>50</v>
      </c>
      <c r="I20" s="31">
        <f>SUM(J20:N20)</f>
        <v>1472</v>
      </c>
      <c r="J20" s="32">
        <f>SUM('plnění FP-celá organizace'!J20-'plnění FP-MŠ'!J20)</f>
        <v>217</v>
      </c>
      <c r="K20" s="32">
        <f>SUM('plnění FP-celá organizace'!K20-'plnění FP-MŠ'!K20)</f>
        <v>559</v>
      </c>
      <c r="L20" s="32">
        <f>SUM('plnění FP-celá organizace'!L20-'plnění FP-MŠ'!L20)</f>
        <v>391</v>
      </c>
      <c r="M20" s="32">
        <f>SUM('plnění FP-celá organizace'!M20-'plnění FP-MŠ'!M20)</f>
        <v>225</v>
      </c>
      <c r="N20" s="32">
        <f>SUM('plnění FP-celá organizace'!N20-'plnění FP-MŠ'!N20)</f>
        <v>80</v>
      </c>
      <c r="O20" s="12">
        <f aca="true" t="shared" si="2" ref="O20:O32">IF(D20=0,,(K20/D20)*100)</f>
        <v>104.09683426443203</v>
      </c>
      <c r="P20" s="26">
        <f>SUM('plnění FP-celá organizace'!P20-'plnění FP-MŠ'!P20)</f>
        <v>15</v>
      </c>
    </row>
    <row r="21" spans="1:16" ht="18.75" customHeight="1">
      <c r="A21" s="23" t="s">
        <v>19</v>
      </c>
      <c r="B21" s="31">
        <f>SUM(C21:G21)</f>
        <v>2320</v>
      </c>
      <c r="C21" s="32">
        <f>SUM('plnění FP-celá organizace'!C21-'plnění FP-MŠ'!C21)</f>
        <v>0</v>
      </c>
      <c r="D21" s="32">
        <f>SUM('plnění FP-celá organizace'!D21-'plnění FP-MŠ'!D21)</f>
        <v>0</v>
      </c>
      <c r="E21" s="32">
        <f>SUM('plnění FP-celá organizace'!E21-'plnění FP-MŠ'!E21)</f>
        <v>2320</v>
      </c>
      <c r="F21" s="32">
        <f>SUM('plnění FP-celá organizace'!F21-'plnění FP-MŠ'!F21)</f>
        <v>0</v>
      </c>
      <c r="G21" s="32">
        <f>SUM('plnění FP-celá organizace'!G21-'plnění FP-MŠ'!G21)</f>
        <v>0</v>
      </c>
      <c r="H21" s="64">
        <f>SUM('plnění FP-celá organizace'!H21)</f>
        <v>0</v>
      </c>
      <c r="I21" s="31">
        <f>SUM(J21:N21)</f>
        <v>2572</v>
      </c>
      <c r="J21" s="32">
        <f>SUM('plnění FP-celá organizace'!J21-'plnění FP-MŠ'!J21)</f>
        <v>0</v>
      </c>
      <c r="K21" s="32">
        <f>SUM('plnění FP-celá organizace'!K21-'plnění FP-MŠ'!K21)</f>
        <v>0</v>
      </c>
      <c r="L21" s="32">
        <f>SUM('plnění FP-celá organizace'!L21-'plnění FP-MŠ'!L21)</f>
        <v>2572</v>
      </c>
      <c r="M21" s="32">
        <f>SUM('plnění FP-celá organizace'!M21-'plnění FP-MŠ'!M21)</f>
        <v>0</v>
      </c>
      <c r="N21" s="32">
        <f>SUM('plnění FP-celá organizace'!N21-'plnění FP-MŠ'!N21)</f>
        <v>0</v>
      </c>
      <c r="O21" s="12">
        <f t="shared" si="2"/>
        <v>0</v>
      </c>
      <c r="P21" s="26">
        <f>SUM('plnění FP-celá organizace'!P21-'plnění FP-MŠ'!P21)</f>
        <v>0</v>
      </c>
    </row>
    <row r="22" spans="1:16" ht="18.75" customHeight="1">
      <c r="A22" s="23" t="s">
        <v>20</v>
      </c>
      <c r="B22" s="31">
        <f>SUM(C22:G22)</f>
        <v>1355</v>
      </c>
      <c r="C22" s="32">
        <f>SUM('plnění FP-celá organizace'!C22-'plnění FP-MŠ'!C22)</f>
        <v>0</v>
      </c>
      <c r="D22" s="32">
        <f>SUM('plnění FP-celá organizace'!D22-'plnění FP-MŠ'!D22)</f>
        <v>1279</v>
      </c>
      <c r="E22" s="32">
        <f>SUM('plnění FP-celá organizace'!E22-'plnění FP-MŠ'!E22)</f>
        <v>56</v>
      </c>
      <c r="F22" s="32">
        <f>SUM('plnění FP-celá organizace'!F22-'plnění FP-MŠ'!F22)</f>
        <v>0</v>
      </c>
      <c r="G22" s="32">
        <f>SUM('plnění FP-celá organizace'!G22-'plnění FP-MŠ'!G22)</f>
        <v>20</v>
      </c>
      <c r="H22" s="64">
        <f>SUM('plnění FP-celá organizace'!H22)</f>
        <v>250</v>
      </c>
      <c r="I22" s="31">
        <f>SUM(J22:N22)</f>
        <v>1673</v>
      </c>
      <c r="J22" s="32">
        <f>SUM('plnění FP-celá organizace'!J22-'plnění FP-MŠ'!J22)</f>
        <v>0</v>
      </c>
      <c r="K22" s="32">
        <f>SUM('plnění FP-celá organizace'!K22-'plnění FP-MŠ'!K22)</f>
        <v>1287</v>
      </c>
      <c r="L22" s="32">
        <f>SUM('plnění FP-celá organizace'!L22-'plnění FP-MŠ'!L22)</f>
        <v>366</v>
      </c>
      <c r="M22" s="32">
        <f>SUM('plnění FP-celá organizace'!M22-'plnění FP-MŠ'!M22)</f>
        <v>0</v>
      </c>
      <c r="N22" s="32">
        <f>SUM('plnění FP-celá organizace'!N22-'plnění FP-MŠ'!N22)</f>
        <v>20</v>
      </c>
      <c r="O22" s="12">
        <f t="shared" si="2"/>
        <v>100.62548866301799</v>
      </c>
      <c r="P22" s="26">
        <f>SUM('plnění FP-celá organizace'!P22-'plnění FP-MŠ'!P22)</f>
        <v>140</v>
      </c>
    </row>
    <row r="23" spans="1:16" ht="18.75" customHeight="1">
      <c r="A23" s="20" t="s">
        <v>21</v>
      </c>
      <c r="B23" s="33">
        <f>SUM(B24:B25)</f>
        <v>2201</v>
      </c>
      <c r="C23" s="56">
        <f>SUM('plnění FP-celá organizace'!C23-'plnění FP-MŠ'!C23)</f>
        <v>33</v>
      </c>
      <c r="D23" s="56">
        <f>SUM('plnění FP-celá organizace'!D23-'plnění FP-MŠ'!D23)</f>
        <v>1513</v>
      </c>
      <c r="E23" s="56">
        <f>SUM('plnění FP-celá organizace'!E23-'plnění FP-MŠ'!E23)</f>
        <v>25</v>
      </c>
      <c r="F23" s="56">
        <f>SUM('plnění FP-celá organizace'!F23-'plnění FP-MŠ'!F23)</f>
        <v>300</v>
      </c>
      <c r="G23" s="56">
        <f>SUM('plnění FP-celá organizace'!G23-'plnění FP-MŠ'!G23)</f>
        <v>330</v>
      </c>
      <c r="H23" s="62">
        <f aca="true" t="shared" si="3" ref="H23:N23">SUM(H24:H25)</f>
        <v>35</v>
      </c>
      <c r="I23" s="21">
        <f t="shared" si="3"/>
        <v>3063</v>
      </c>
      <c r="J23" s="22">
        <f t="shared" si="3"/>
        <v>806</v>
      </c>
      <c r="K23" s="22">
        <f t="shared" si="3"/>
        <v>1561</v>
      </c>
      <c r="L23" s="22">
        <f t="shared" si="3"/>
        <v>66</v>
      </c>
      <c r="M23" s="22">
        <f t="shared" si="3"/>
        <v>300</v>
      </c>
      <c r="N23" s="22">
        <f t="shared" si="3"/>
        <v>330</v>
      </c>
      <c r="O23" s="12">
        <f t="shared" si="2"/>
        <v>103.172504957039</v>
      </c>
      <c r="P23" s="13">
        <f>SUM(P24:P25)</f>
        <v>25</v>
      </c>
    </row>
    <row r="24" spans="1:16" ht="18.75" customHeight="1">
      <c r="A24" s="23" t="s">
        <v>22</v>
      </c>
      <c r="B24" s="31">
        <f aca="true" t="shared" si="4" ref="B24:B32">SUM(C24:G24)</f>
        <v>479</v>
      </c>
      <c r="C24" s="32">
        <f>SUM('plnění FP-celá organizace'!C24-'plnění FP-MŠ'!C24)</f>
        <v>0</v>
      </c>
      <c r="D24" s="32">
        <f>SUM('plnění FP-celá organizace'!D24-'plnění FP-MŠ'!D24)</f>
        <v>285</v>
      </c>
      <c r="E24" s="32">
        <f>SUM('plnění FP-celá organizace'!E24-'plnění FP-MŠ'!E24)</f>
        <v>-6</v>
      </c>
      <c r="F24" s="32">
        <f>SUM('plnění FP-celá organizace'!F24-'plnění FP-MŠ'!F24)</f>
        <v>200</v>
      </c>
      <c r="G24" s="32">
        <f>SUM('plnění FP-celá organizace'!G24-'plnění FP-MŠ'!G24)</f>
        <v>0</v>
      </c>
      <c r="H24" s="64">
        <f>SUM('plnění FP-celá organizace'!H24)</f>
        <v>25</v>
      </c>
      <c r="I24" s="31">
        <f>SUM(J24:N24)</f>
        <v>488</v>
      </c>
      <c r="J24" s="32">
        <f>SUM('plnění FP-celá organizace'!J24-'plnění FP-MŠ'!J24)</f>
        <v>0</v>
      </c>
      <c r="K24" s="32">
        <f>SUM('plnění FP-celá organizace'!K24-'plnění FP-MŠ'!K24)</f>
        <v>283</v>
      </c>
      <c r="L24" s="32">
        <f>SUM('plnění FP-celá organizace'!L24-'plnění FP-MŠ'!L24)</f>
        <v>5</v>
      </c>
      <c r="M24" s="32">
        <f>SUM('plnění FP-celá organizace'!M24-'plnění FP-MŠ'!M24)</f>
        <v>200</v>
      </c>
      <c r="N24" s="32">
        <f>SUM('plnění FP-celá organizace'!N24-'plnění FP-MŠ'!N24)</f>
        <v>0</v>
      </c>
      <c r="O24" s="12">
        <f t="shared" si="2"/>
        <v>99.29824561403508</v>
      </c>
      <c r="P24" s="26">
        <f>SUM('plnění FP-celá organizace'!P24-'plnění FP-MŠ'!P24)</f>
        <v>5</v>
      </c>
    </row>
    <row r="25" spans="1:16" ht="18.75" customHeight="1">
      <c r="A25" s="23" t="s">
        <v>23</v>
      </c>
      <c r="B25" s="31">
        <f t="shared" si="4"/>
        <v>1722</v>
      </c>
      <c r="C25" s="32">
        <f>SUM('plnění FP-celá organizace'!C25-'plnění FP-MŠ'!C25)</f>
        <v>33</v>
      </c>
      <c r="D25" s="32">
        <f>SUM('plnění FP-celá organizace'!D25-'plnění FP-MŠ'!D25)</f>
        <v>1228</v>
      </c>
      <c r="E25" s="32">
        <f>SUM('plnění FP-celá organizace'!E25-'plnění FP-MŠ'!E25)</f>
        <v>31</v>
      </c>
      <c r="F25" s="32">
        <f>SUM('plnění FP-celá organizace'!F25-'plnění FP-MŠ'!F25)</f>
        <v>100</v>
      </c>
      <c r="G25" s="32">
        <f>SUM('plnění FP-celá organizace'!G25-'plnění FP-MŠ'!G25)</f>
        <v>330</v>
      </c>
      <c r="H25" s="64">
        <f>SUM('plnění FP-celá organizace'!H25)</f>
        <v>10</v>
      </c>
      <c r="I25" s="31">
        <f>SUM(J25:N25)</f>
        <v>2575</v>
      </c>
      <c r="J25" s="32">
        <f>SUM('plnění FP-celá organizace'!J25-'plnění FP-MŠ'!J25)</f>
        <v>806</v>
      </c>
      <c r="K25" s="32">
        <f>SUM('plnění FP-celá organizace'!K25-'plnění FP-MŠ'!K25)</f>
        <v>1278</v>
      </c>
      <c r="L25" s="32">
        <f>SUM('plnění FP-celá organizace'!L25-'plnění FP-MŠ'!L25)</f>
        <v>61</v>
      </c>
      <c r="M25" s="32">
        <f>SUM('plnění FP-celá organizace'!M25-'plnění FP-MŠ'!M25)</f>
        <v>100</v>
      </c>
      <c r="N25" s="32">
        <f>SUM('plnění FP-celá organizace'!N25-'plnění FP-MŠ'!N25)</f>
        <v>330</v>
      </c>
      <c r="O25" s="12">
        <f t="shared" si="2"/>
        <v>104.07166123778502</v>
      </c>
      <c r="P25" s="26">
        <f>SUM('plnění FP-celá organizace'!P25-'plnění FP-MŠ'!P25)</f>
        <v>20</v>
      </c>
    </row>
    <row r="26" spans="1:16" ht="18.75" customHeight="1">
      <c r="A26" s="20" t="s">
        <v>24</v>
      </c>
      <c r="B26" s="33">
        <f t="shared" si="4"/>
        <v>13174</v>
      </c>
      <c r="C26" s="34">
        <f>SUM('plnění FP-celá organizace'!C26-'plnění FP-MŠ'!C26)</f>
        <v>12854</v>
      </c>
      <c r="D26" s="34">
        <f>SUM('plnění FP-celá organizace'!D26-'plnění FP-MŠ'!D26)</f>
        <v>0</v>
      </c>
      <c r="E26" s="34">
        <f>SUM('plnění FP-celá organizace'!E26-'plnění FP-MŠ'!E26)</f>
        <v>0</v>
      </c>
      <c r="F26" s="34">
        <f>SUM('plnění FP-celá organizace'!F26-'plnění FP-MŠ'!F26)</f>
        <v>200</v>
      </c>
      <c r="G26" s="34">
        <f>SUM('plnění FP-celá organizace'!G26-'plnění FP-MŠ'!G26)</f>
        <v>120</v>
      </c>
      <c r="H26" s="67">
        <f>SUM('plnění FP-celá organizace'!H26)</f>
        <v>120</v>
      </c>
      <c r="I26" s="33">
        <f>SUM(J26:N26)</f>
        <v>14287</v>
      </c>
      <c r="J26" s="34">
        <f>SUM('plnění FP-celá organizace'!J26-'plnění FP-MŠ'!J26)</f>
        <v>13967</v>
      </c>
      <c r="K26" s="34">
        <f>SUM('plnění FP-celá organizace'!K26-'plnění FP-MŠ'!K26)</f>
        <v>0</v>
      </c>
      <c r="L26" s="34">
        <f>SUM('plnění FP-celá organizace'!L26-'plnění FP-MŠ'!L26)</f>
        <v>0</v>
      </c>
      <c r="M26" s="34">
        <f>SUM('plnění FP-celá organizace'!M26-'plnění FP-MŠ'!M26)</f>
        <v>200</v>
      </c>
      <c r="N26" s="34">
        <f>SUM('plnění FP-celá organizace'!N26-'plnění FP-MŠ'!N26)</f>
        <v>120</v>
      </c>
      <c r="O26" s="12">
        <f t="shared" si="2"/>
        <v>0</v>
      </c>
      <c r="P26" s="52">
        <f>SUM('plnění FP-celá organizace'!P26-'plnění FP-MŠ'!P26)</f>
        <v>230</v>
      </c>
    </row>
    <row r="27" spans="1:16" ht="18.75" customHeight="1">
      <c r="A27" s="35" t="s">
        <v>25</v>
      </c>
      <c r="B27" s="33">
        <f t="shared" si="4"/>
        <v>4657</v>
      </c>
      <c r="C27" s="34">
        <f>SUM('plnění FP-celá organizace'!C27-'plnění FP-MŠ'!C27)</f>
        <v>4585</v>
      </c>
      <c r="D27" s="34">
        <f>SUM('plnění FP-celá organizace'!D27-'plnění FP-MŠ'!D27)</f>
        <v>72</v>
      </c>
      <c r="E27" s="34">
        <f>SUM('plnění FP-celá organizace'!E27-'plnění FP-MŠ'!E27)</f>
        <v>0</v>
      </c>
      <c r="F27" s="34">
        <f>SUM('plnění FP-celá organizace'!F27-'plnění FP-MŠ'!F27)</f>
        <v>0</v>
      </c>
      <c r="G27" s="34">
        <f>SUM('plnění FP-celá organizace'!G27-'plnění FP-MŠ'!G27)</f>
        <v>0</v>
      </c>
      <c r="H27" s="67">
        <f>SUM('plnění FP-celá organizace'!H27)</f>
        <v>25</v>
      </c>
      <c r="I27" s="33" t="e">
        <f aca="true" t="shared" si="5" ref="I27:I32">SUM(J27:N27)</f>
        <v>#VALUE!</v>
      </c>
      <c r="J27" s="34">
        <f>SUM('plnění FP-celá organizace'!J27-'plnění FP-MŠ'!J27)</f>
        <v>5078</v>
      </c>
      <c r="K27" s="34" t="e">
        <f>SUM('plnění FP-celá organizace'!K27-'plnění FP-MŠ'!K27)</f>
        <v>#VALUE!</v>
      </c>
      <c r="L27" s="34">
        <f>SUM('plnění FP-celá organizace'!L27-'plnění FP-MŠ'!L27)</f>
        <v>0</v>
      </c>
      <c r="M27" s="34">
        <f>SUM('plnění FP-celá organizace'!M27-'plnění FP-MŠ'!M27)</f>
        <v>0</v>
      </c>
      <c r="N27" s="34">
        <f>SUM('plnění FP-celá organizace'!N27-'plnění FP-MŠ'!N27)</f>
        <v>0</v>
      </c>
      <c r="O27" s="12" t="e">
        <f t="shared" si="2"/>
        <v>#VALUE!</v>
      </c>
      <c r="P27" s="52">
        <f>SUM('plnění FP-celá organizace'!P27-'plnění FP-MŠ'!P27)</f>
        <v>70</v>
      </c>
    </row>
    <row r="28" spans="1:16" ht="18.75" customHeight="1">
      <c r="A28" s="20" t="s">
        <v>26</v>
      </c>
      <c r="B28" s="33">
        <f t="shared" si="4"/>
        <v>0</v>
      </c>
      <c r="C28" s="34">
        <f>SUM('plnění FP-celá organizace'!C28-'plnění FP-MŠ'!C28)</f>
        <v>0</v>
      </c>
      <c r="D28" s="34">
        <f>SUM('plnění FP-celá organizace'!D28-'plnění FP-MŠ'!D28)</f>
        <v>0</v>
      </c>
      <c r="E28" s="34">
        <f>SUM('plnění FP-celá organizace'!E28-'plnění FP-MŠ'!E28)</f>
        <v>0</v>
      </c>
      <c r="F28" s="34">
        <f>SUM('plnění FP-celá organizace'!F28-'plnění FP-MŠ'!F28)</f>
        <v>0</v>
      </c>
      <c r="G28" s="34">
        <f>SUM('plnění FP-celá organizace'!G28-'plnění FP-MŠ'!G28)</f>
        <v>0</v>
      </c>
      <c r="H28" s="67">
        <f>SUM('plnění FP-celá organizace'!H28)</f>
        <v>0</v>
      </c>
      <c r="I28" s="33">
        <f t="shared" si="5"/>
        <v>0</v>
      </c>
      <c r="J28" s="34">
        <f>SUM('plnění FP-celá organizace'!J28-'plnění FP-MŠ'!J28)</f>
        <v>0</v>
      </c>
      <c r="K28" s="34">
        <f>SUM('plnění FP-celá organizace'!K28-'plnění FP-MŠ'!K28)</f>
        <v>0</v>
      </c>
      <c r="L28" s="34">
        <f>SUM('plnění FP-celá organizace'!L28-'plnění FP-MŠ'!L28)</f>
        <v>0</v>
      </c>
      <c r="M28" s="34">
        <f>SUM('plnění FP-celá organizace'!M28-'plnění FP-MŠ'!M28)</f>
        <v>0</v>
      </c>
      <c r="N28" s="34">
        <f>SUM('plnění FP-celá organizace'!N28-'plnění FP-MŠ'!N28)</f>
        <v>0</v>
      </c>
      <c r="O28" s="12">
        <f t="shared" si="2"/>
        <v>0</v>
      </c>
      <c r="P28" s="52">
        <f>SUM('plnění FP-celá organizace'!P28-'plnění FP-MŠ'!P28)</f>
        <v>0</v>
      </c>
    </row>
    <row r="29" spans="1:16" ht="18.75" customHeight="1">
      <c r="A29" s="20" t="s">
        <v>27</v>
      </c>
      <c r="B29" s="33">
        <f t="shared" si="4"/>
        <v>-152</v>
      </c>
      <c r="C29" s="34">
        <f>SUM('plnění FP-celá organizace'!C29-'plnění FP-MŠ'!C29)</f>
        <v>0</v>
      </c>
      <c r="D29" s="34">
        <f>SUM('plnění FP-celá organizace'!D29-'plnění FP-MŠ'!D29)</f>
        <v>-152</v>
      </c>
      <c r="E29" s="34">
        <f>SUM('plnění FP-celá organizace'!E29-'plnění FP-MŠ'!E29)</f>
        <v>0</v>
      </c>
      <c r="F29" s="34">
        <f>SUM('plnění FP-celá organizace'!F29-'plnění FP-MŠ'!F29)</f>
        <v>0</v>
      </c>
      <c r="G29" s="34">
        <f>SUM('plnění FP-celá organizace'!G29-'plnění FP-MŠ'!G29)</f>
        <v>0</v>
      </c>
      <c r="H29" s="67">
        <f>SUM('plnění FP-celá organizace'!H29)</f>
        <v>0</v>
      </c>
      <c r="I29" s="33">
        <f t="shared" si="5"/>
        <v>173</v>
      </c>
      <c r="J29" s="34">
        <f>SUM('plnění FP-celá organizace'!J29-'plnění FP-MŠ'!J29)</f>
        <v>0</v>
      </c>
      <c r="K29" s="34">
        <f>SUM('plnění FP-celá organizace'!K29-'plnění FP-MŠ'!K29)</f>
        <v>173</v>
      </c>
      <c r="L29" s="34">
        <f>SUM('plnění FP-celá organizace'!L29-'plnění FP-MŠ'!L29)</f>
        <v>0</v>
      </c>
      <c r="M29" s="34">
        <f>SUM('plnění FP-celá organizace'!M29-'plnění FP-MŠ'!M29)</f>
        <v>0</v>
      </c>
      <c r="N29" s="34">
        <f>SUM('plnění FP-celá organizace'!N29-'plnění FP-MŠ'!N29)</f>
        <v>0</v>
      </c>
      <c r="O29" s="12">
        <f t="shared" si="2"/>
        <v>-113.8157894736842</v>
      </c>
      <c r="P29" s="52">
        <f>SUM('plnění FP-celá organizace'!P29-'plnění FP-MŠ'!P29)</f>
        <v>0</v>
      </c>
    </row>
    <row r="30" spans="1:16" ht="18.75" customHeight="1">
      <c r="A30" s="36" t="s">
        <v>58</v>
      </c>
      <c r="B30" s="33">
        <f t="shared" si="4"/>
        <v>834</v>
      </c>
      <c r="C30" s="34">
        <f>SUM('plnění FP-celá organizace'!C30-'plnění FP-MŠ'!C30)</f>
        <v>0</v>
      </c>
      <c r="D30" s="34">
        <f>SUM('plnění FP-celá organizace'!D30-'plnění FP-MŠ'!D30)</f>
        <v>834</v>
      </c>
      <c r="E30" s="34">
        <f>SUM('plnění FP-celá organizace'!E30-'plnění FP-MŠ'!E30)</f>
        <v>0</v>
      </c>
      <c r="F30" s="34">
        <f>SUM('plnění FP-celá organizace'!F30-'plnění FP-MŠ'!F30)</f>
        <v>0</v>
      </c>
      <c r="G30" s="34">
        <f>SUM('plnění FP-celá organizace'!G30-'plnění FP-MŠ'!G30)</f>
        <v>0</v>
      </c>
      <c r="H30" s="67">
        <f>SUM('plnění FP-celá organizace'!H30)</f>
        <v>0</v>
      </c>
      <c r="I30" s="33">
        <f t="shared" si="5"/>
        <v>834</v>
      </c>
      <c r="J30" s="34">
        <f>SUM('plnění FP-celá organizace'!J30-'plnění FP-MŠ'!J30)</f>
        <v>0</v>
      </c>
      <c r="K30" s="34">
        <f>SUM('plnění FP-celá organizace'!K30-'plnění FP-MŠ'!K30)</f>
        <v>834</v>
      </c>
      <c r="L30" s="34">
        <f>SUM('plnění FP-celá organizace'!L30-'plnění FP-MŠ'!L30)</f>
        <v>0</v>
      </c>
      <c r="M30" s="34">
        <f>SUM('plnění FP-celá organizace'!M30-'plnění FP-MŠ'!M30)</f>
        <v>0</v>
      </c>
      <c r="N30" s="34">
        <f>SUM('plnění FP-celá organizace'!N30-'plnění FP-MŠ'!N30)</f>
        <v>0</v>
      </c>
      <c r="O30" s="12">
        <f t="shared" si="2"/>
        <v>100</v>
      </c>
      <c r="P30" s="52">
        <f>SUM('plnění FP-celá organizace'!P30-'plnění FP-MŠ'!P30)</f>
        <v>0</v>
      </c>
    </row>
    <row r="31" spans="1:16" ht="18.75" customHeight="1">
      <c r="A31" s="36" t="s">
        <v>59</v>
      </c>
      <c r="B31" s="33">
        <f t="shared" si="4"/>
        <v>0</v>
      </c>
      <c r="C31" s="34">
        <f>SUM('plnění FP-celá organizace'!C31-'plnění FP-MŠ'!C31)</f>
        <v>0</v>
      </c>
      <c r="D31" s="34">
        <f>SUM('plnění FP-celá organizace'!D31-'plnění FP-MŠ'!D31)</f>
        <v>0</v>
      </c>
      <c r="E31" s="34">
        <f>SUM('plnění FP-celá organizace'!E31-'plnění FP-MŠ'!E31)</f>
        <v>0</v>
      </c>
      <c r="F31" s="34">
        <f>SUM('plnění FP-celá organizace'!F31-'plnění FP-MŠ'!F31)</f>
        <v>0</v>
      </c>
      <c r="G31" s="34">
        <f>SUM('plnění FP-celá organizace'!G31-'plnění FP-MŠ'!G31)</f>
        <v>0</v>
      </c>
      <c r="H31" s="67">
        <f>SUM('plnění FP-celá organizace'!H31)</f>
        <v>0</v>
      </c>
      <c r="I31" s="33">
        <f t="shared" si="5"/>
        <v>0</v>
      </c>
      <c r="J31" s="34">
        <f>SUM('plnění FP-celá organizace'!J31-'plnění FP-MŠ'!J31)</f>
        <v>0</v>
      </c>
      <c r="K31" s="34">
        <f>SUM('plnění FP-celá organizace'!K31-'plnění FP-MŠ'!K31)</f>
        <v>0</v>
      </c>
      <c r="L31" s="34">
        <f>SUM('plnění FP-celá organizace'!L31-'plnění FP-MŠ'!L31)</f>
        <v>0</v>
      </c>
      <c r="M31" s="34">
        <f>SUM('plnění FP-celá organizace'!M31-'plnění FP-MŠ'!M31)</f>
        <v>0</v>
      </c>
      <c r="N31" s="34">
        <f>SUM('plnění FP-celá organizace'!N31-'plnění FP-MŠ'!N31)</f>
        <v>0</v>
      </c>
      <c r="O31" s="12">
        <f t="shared" si="2"/>
        <v>0</v>
      </c>
      <c r="P31" s="52">
        <f>SUM('plnění FP-celá organizace'!P31-'plnění FP-MŠ'!P31)</f>
        <v>0</v>
      </c>
    </row>
    <row r="32" spans="1:16" ht="18.75" customHeight="1" thickBot="1">
      <c r="A32" s="37" t="s">
        <v>28</v>
      </c>
      <c r="B32" s="68">
        <f t="shared" si="4"/>
        <v>0</v>
      </c>
      <c r="C32" s="34">
        <f>SUM('plnění FP-celá organizace'!C32-'plnění FP-MŠ'!C32)</f>
        <v>0</v>
      </c>
      <c r="D32" s="34">
        <f>SUM('plnění FP-celá organizace'!D32-'plnění FP-MŠ'!D32)</f>
        <v>0</v>
      </c>
      <c r="E32" s="39">
        <f>SUM('plnění FP-celá organizace'!E32-'plnění FP-MŠ'!E32)</f>
        <v>0</v>
      </c>
      <c r="F32" s="34">
        <f>SUM('plnění FP-celá organizace'!F32-'plnění FP-MŠ'!F32)</f>
        <v>0</v>
      </c>
      <c r="G32" s="34">
        <f>SUM('plnění FP-celá organizace'!G32-'plnění FP-MŠ'!G32)</f>
        <v>0</v>
      </c>
      <c r="H32" s="69">
        <f>SUM('plnění FP-celá organizace'!H32)</f>
        <v>0</v>
      </c>
      <c r="I32" s="38">
        <f t="shared" si="5"/>
        <v>0</v>
      </c>
      <c r="J32" s="39">
        <f>SUM('plnění FP-celá organizace'!J32-'plnění FP-MŠ'!J32)</f>
        <v>0</v>
      </c>
      <c r="K32" s="39">
        <f>SUM('plnění FP-celá organizace'!K32-'plnění FP-MŠ'!K32)</f>
        <v>0</v>
      </c>
      <c r="L32" s="39">
        <f>SUM('plnění FP-celá organizace'!L32-'plnění FP-MŠ'!L32)</f>
        <v>0</v>
      </c>
      <c r="M32" s="39">
        <f>SUM('plnění FP-celá organizace'!M32-'plnění FP-MŠ'!M32)</f>
        <v>0</v>
      </c>
      <c r="N32" s="39">
        <f>SUM('plnění FP-celá organizace'!N32-'plnění FP-MŠ'!N32)</f>
        <v>0</v>
      </c>
      <c r="O32" s="12">
        <f t="shared" si="2"/>
        <v>0</v>
      </c>
      <c r="P32" s="53">
        <f>SUM('plnění FP-celá organizace'!P32-'plnění FP-MŠ'!P32)</f>
        <v>0</v>
      </c>
    </row>
    <row r="33" spans="1:16" ht="18.75" customHeight="1" thickBot="1" thickTop="1">
      <c r="A33" s="37" t="s">
        <v>56</v>
      </c>
      <c r="B33" s="70">
        <f>SUM(B9-B18)</f>
        <v>0</v>
      </c>
      <c r="C33" s="71" t="s">
        <v>7</v>
      </c>
      <c r="D33" s="71" t="s">
        <v>7</v>
      </c>
      <c r="E33" s="72" t="s">
        <v>7</v>
      </c>
      <c r="F33" s="72" t="s">
        <v>7</v>
      </c>
      <c r="G33" s="40" t="s">
        <v>7</v>
      </c>
      <c r="H33" s="73">
        <f>SUM(H9-H18)</f>
        <v>280</v>
      </c>
      <c r="I33" s="41" t="e">
        <f>SUM(I9-I18)</f>
        <v>#VALUE!</v>
      </c>
      <c r="J33" s="54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55">
        <f>SUM(P9-P18)</f>
        <v>280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 t="s">
        <v>30</v>
      </c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31</v>
      </c>
      <c r="B40" s="3" t="s">
        <v>70</v>
      </c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37</v>
      </c>
      <c r="B41" s="47" t="s">
        <v>65</v>
      </c>
      <c r="C41" s="47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32</v>
      </c>
      <c r="B42" s="47" t="s">
        <v>69</v>
      </c>
      <c r="C42" s="47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H6:H8"/>
    <mergeCell ref="I6:I8"/>
    <mergeCell ref="J6:J8"/>
    <mergeCell ref="K6:K8"/>
    <mergeCell ref="P6:P8"/>
    <mergeCell ref="L6:L8"/>
    <mergeCell ref="M6:M8"/>
    <mergeCell ref="N6:N8"/>
    <mergeCell ref="O6:O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5" right="0.41" top="0.42" bottom="0.57" header="0.24" footer="0.28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8.25390625" style="1" customWidth="1"/>
    <col min="2" max="2" width="11.125" style="1" customWidth="1"/>
    <col min="3" max="3" width="10.625" style="96" customWidth="1"/>
    <col min="4" max="4" width="9.75390625" style="1" customWidth="1"/>
    <col min="5" max="5" width="10.00390625" style="1" customWidth="1"/>
    <col min="6" max="8" width="9.75390625" style="1" customWidth="1"/>
    <col min="9" max="9" width="11.25390625" style="1" customWidth="1"/>
    <col min="10" max="10" width="10.37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5" ht="13.5" customHeight="1">
      <c r="A2" s="2"/>
      <c r="B2" s="2"/>
      <c r="C2" s="79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54</v>
      </c>
      <c r="B3" s="4" t="s">
        <v>64</v>
      </c>
      <c r="C3" s="57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57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75" t="s">
        <v>73</v>
      </c>
      <c r="C5" s="176"/>
      <c r="D5" s="176"/>
      <c r="E5" s="176"/>
      <c r="F5" s="176"/>
      <c r="G5" s="176"/>
      <c r="H5" s="177"/>
      <c r="I5" s="178" t="s">
        <v>74</v>
      </c>
      <c r="J5" s="179"/>
      <c r="K5" s="179"/>
      <c r="L5" s="179"/>
      <c r="M5" s="179"/>
      <c r="N5" s="179"/>
      <c r="O5" s="179"/>
      <c r="P5" s="180"/>
    </row>
    <row r="6" spans="1:16" ht="23.25" customHeight="1">
      <c r="A6" s="173" t="s">
        <v>0</v>
      </c>
      <c r="B6" s="161" t="s">
        <v>33</v>
      </c>
      <c r="C6" s="165" t="s">
        <v>1</v>
      </c>
      <c r="D6" s="165" t="s">
        <v>2</v>
      </c>
      <c r="E6" s="165" t="s">
        <v>3</v>
      </c>
      <c r="F6" s="165" t="s">
        <v>4</v>
      </c>
      <c r="G6" s="183" t="s">
        <v>5</v>
      </c>
      <c r="H6" s="168" t="s">
        <v>34</v>
      </c>
      <c r="I6" s="161" t="s">
        <v>35</v>
      </c>
      <c r="J6" s="165" t="s">
        <v>1</v>
      </c>
      <c r="K6" s="165" t="s">
        <v>2</v>
      </c>
      <c r="L6" s="165" t="s">
        <v>3</v>
      </c>
      <c r="M6" s="165" t="s">
        <v>4</v>
      </c>
      <c r="N6" s="165" t="s">
        <v>5</v>
      </c>
      <c r="O6" s="163" t="s">
        <v>55</v>
      </c>
      <c r="P6" s="171" t="s">
        <v>34</v>
      </c>
    </row>
    <row r="7" spans="1:16" ht="18.75" customHeight="1">
      <c r="A7" s="173"/>
      <c r="B7" s="161"/>
      <c r="C7" s="181"/>
      <c r="D7" s="181"/>
      <c r="E7" s="166"/>
      <c r="F7" s="166"/>
      <c r="G7" s="184"/>
      <c r="H7" s="169"/>
      <c r="I7" s="161"/>
      <c r="J7" s="181"/>
      <c r="K7" s="181"/>
      <c r="L7" s="166"/>
      <c r="M7" s="166"/>
      <c r="N7" s="166"/>
      <c r="O7" s="163"/>
      <c r="P7" s="171"/>
    </row>
    <row r="8" spans="1:16" ht="17.25" customHeight="1">
      <c r="A8" s="174"/>
      <c r="B8" s="162"/>
      <c r="C8" s="182"/>
      <c r="D8" s="182"/>
      <c r="E8" s="167"/>
      <c r="F8" s="167"/>
      <c r="G8" s="185"/>
      <c r="H8" s="170"/>
      <c r="I8" s="162"/>
      <c r="J8" s="182"/>
      <c r="K8" s="182"/>
      <c r="L8" s="167"/>
      <c r="M8" s="167"/>
      <c r="N8" s="167"/>
      <c r="O8" s="164"/>
      <c r="P8" s="172"/>
    </row>
    <row r="9" spans="1:16" ht="18.75" customHeight="1">
      <c r="A9" s="8" t="s">
        <v>6</v>
      </c>
      <c r="B9" s="58">
        <f>SUM(B10:B14)</f>
        <v>12440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9">
        <f>SUM(H15:H17)</f>
        <v>0</v>
      </c>
      <c r="I9" s="11">
        <f>SUM(I10:I14)</f>
        <v>11577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0</v>
      </c>
    </row>
    <row r="10" spans="1:16" ht="18.75" customHeight="1">
      <c r="A10" s="14" t="s">
        <v>8</v>
      </c>
      <c r="B10" s="15">
        <f>SUM('plnění FP MŠ 2'!B10+'plnění MŠ 1'!B10+'plnění MŠ 4'!B10)</f>
        <v>9721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0" t="s">
        <v>7</v>
      </c>
      <c r="I10" s="15">
        <f>SUM('plnění FP MŠ 2'!I10+'plnění MŠ 1'!I10+'plnění MŠ 4'!I10)</f>
        <v>9721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f>SUM('plnění FP MŠ 2'!B11+'plnění MŠ 1'!B11+'plnění MŠ 4'!B11)</f>
        <v>1509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60" t="s">
        <v>7</v>
      </c>
      <c r="I11" s="15">
        <f>SUM('plnění FP MŠ 2'!I11+'plnění MŠ 1'!I11+'plnění MŠ 4'!I11)</f>
        <v>1330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f>SUM('plnění FP MŠ 2'!B12+'plnění MŠ 1'!B12+'plnění MŠ 4'!B12)</f>
        <v>0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60" t="s">
        <v>7</v>
      </c>
      <c r="I12" s="15">
        <f>SUM('plnění FP MŠ 2'!I12+'plnění MŠ 1'!I12+'plnění MŠ 4'!I12)</f>
        <v>0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f>SUM('plnění FP MŠ 2'!B13+'plnění MŠ 1'!B13+'plnění MŠ 4'!B13)</f>
        <v>0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60" t="s">
        <v>7</v>
      </c>
      <c r="I13" s="15">
        <f>SUM('plnění FP MŠ 2'!I13+'plnění MŠ 1'!I13+'plnění MŠ 4'!I13)</f>
        <v>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1210</v>
      </c>
      <c r="C14" s="22" t="s">
        <v>7</v>
      </c>
      <c r="D14" s="22" t="s">
        <v>7</v>
      </c>
      <c r="E14" s="22" t="s">
        <v>7</v>
      </c>
      <c r="F14" s="22" t="s">
        <v>7</v>
      </c>
      <c r="G14" s="61" t="s">
        <v>7</v>
      </c>
      <c r="H14" s="62">
        <f>SUM(H15:H17)</f>
        <v>0</v>
      </c>
      <c r="I14" s="21">
        <f>SUM(I15:I17)</f>
        <v>526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0</v>
      </c>
    </row>
    <row r="15" spans="1:16" ht="18.75" customHeight="1">
      <c r="A15" s="23" t="s">
        <v>13</v>
      </c>
      <c r="B15" s="24">
        <f>SUM('plnění FP MŠ 2'!B15+'plnění MŠ 1'!B15+'plnění MŠ 4'!B15)</f>
        <v>590</v>
      </c>
      <c r="C15" s="25" t="s">
        <v>7</v>
      </c>
      <c r="D15" s="25" t="s">
        <v>7</v>
      </c>
      <c r="E15" s="25" t="s">
        <v>7</v>
      </c>
      <c r="F15" s="25" t="s">
        <v>7</v>
      </c>
      <c r="G15" s="63" t="s">
        <v>7</v>
      </c>
      <c r="H15" s="64"/>
      <c r="I15" s="24">
        <f>SUM('plnění FP MŠ 2'!I15+'plnění MŠ 1'!I15+'plnění MŠ 4'!I15)</f>
        <v>158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f>SUM('plnění FP MŠ 2'!B16+'plnění MŠ 1'!B16+'plnění MŠ 4'!B16)</f>
        <v>620</v>
      </c>
      <c r="C16" s="25" t="s">
        <v>7</v>
      </c>
      <c r="D16" s="25" t="s">
        <v>7</v>
      </c>
      <c r="E16" s="25" t="s">
        <v>7</v>
      </c>
      <c r="F16" s="25" t="s">
        <v>7</v>
      </c>
      <c r="G16" s="63" t="s">
        <v>7</v>
      </c>
      <c r="H16" s="64"/>
      <c r="I16" s="24">
        <f>SUM('plnění FP MŠ 2'!I16+'plnění MŠ 1'!I16+'plnění MŠ 4'!I16)</f>
        <v>368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80"/>
      <c r="C17" s="28" t="s">
        <v>7</v>
      </c>
      <c r="D17" s="28" t="s">
        <v>7</v>
      </c>
      <c r="E17" s="28" t="s">
        <v>7</v>
      </c>
      <c r="F17" s="28" t="s">
        <v>7</v>
      </c>
      <c r="G17" s="65" t="s">
        <v>7</v>
      </c>
      <c r="H17" s="66"/>
      <c r="I17" s="50">
        <f>SUM('plnění FP MŠ 2'!I17+'plnění MŠ 1'!I17+'plnění MŠ 4'!I17)</f>
        <v>0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/>
    </row>
    <row r="18" spans="1:16" ht="18.75" customHeight="1" thickTop="1">
      <c r="A18" s="8" t="s">
        <v>16</v>
      </c>
      <c r="B18" s="22">
        <f aca="true" t="shared" si="0" ref="B18:N18">SUM(B19+B23+B26+B27+B28+B29+B30+B31+B32)</f>
        <v>12440</v>
      </c>
      <c r="C18" s="22">
        <f t="shared" si="0"/>
        <v>9721</v>
      </c>
      <c r="D18" s="22">
        <f t="shared" si="0"/>
        <v>1509</v>
      </c>
      <c r="E18" s="22">
        <f t="shared" si="0"/>
        <v>1210</v>
      </c>
      <c r="F18" s="22">
        <f t="shared" si="0"/>
        <v>0</v>
      </c>
      <c r="G18" s="61">
        <f t="shared" si="0"/>
        <v>0</v>
      </c>
      <c r="H18" s="62">
        <f t="shared" si="0"/>
        <v>0</v>
      </c>
      <c r="I18" s="11">
        <f t="shared" si="0"/>
        <v>11577</v>
      </c>
      <c r="J18" s="22">
        <f t="shared" si="0"/>
        <v>9721</v>
      </c>
      <c r="K18" s="22" t="e">
        <f t="shared" si="0"/>
        <v>#VALUE!</v>
      </c>
      <c r="L18" s="22">
        <f t="shared" si="0"/>
        <v>526</v>
      </c>
      <c r="M18" s="22">
        <f t="shared" si="0"/>
        <v>0</v>
      </c>
      <c r="N18" s="22">
        <f t="shared" si="0"/>
        <v>0</v>
      </c>
      <c r="O18" s="12" t="e">
        <f>IF(D18=0,,(K18/D18)*100)</f>
        <v>#VALUE!</v>
      </c>
      <c r="P18" s="13">
        <f>SUM(P19+P23+P26+P27+P28+P29+P30+P31+P32)</f>
        <v>0</v>
      </c>
    </row>
    <row r="19" spans="1:16" ht="18.75" customHeight="1">
      <c r="A19" s="20" t="s">
        <v>17</v>
      </c>
      <c r="B19" s="21">
        <f aca="true" t="shared" si="1" ref="B19:N19">SUM(B20:B22)</f>
        <v>1973</v>
      </c>
      <c r="C19" s="22">
        <f t="shared" si="1"/>
        <v>10</v>
      </c>
      <c r="D19" s="22">
        <f t="shared" si="1"/>
        <v>853</v>
      </c>
      <c r="E19" s="22">
        <f t="shared" si="1"/>
        <v>1110</v>
      </c>
      <c r="F19" s="22">
        <f t="shared" si="1"/>
        <v>0</v>
      </c>
      <c r="G19" s="61">
        <f t="shared" si="1"/>
        <v>0</v>
      </c>
      <c r="H19" s="62">
        <f t="shared" si="1"/>
        <v>0</v>
      </c>
      <c r="I19" s="21">
        <f t="shared" si="1"/>
        <v>1401</v>
      </c>
      <c r="J19" s="22">
        <f t="shared" si="1"/>
        <v>10</v>
      </c>
      <c r="K19" s="22">
        <f t="shared" si="1"/>
        <v>924</v>
      </c>
      <c r="L19" s="22">
        <f t="shared" si="1"/>
        <v>467</v>
      </c>
      <c r="M19" s="22">
        <f t="shared" si="1"/>
        <v>0</v>
      </c>
      <c r="N19" s="22">
        <f t="shared" si="1"/>
        <v>0</v>
      </c>
      <c r="O19" s="12">
        <f>IF(D19=0,,(K19/D19)*100)</f>
        <v>108.32356389214537</v>
      </c>
      <c r="P19" s="13">
        <f>SUM(P20:P22)</f>
        <v>0</v>
      </c>
    </row>
    <row r="20" spans="1:16" ht="18.75" customHeight="1">
      <c r="A20" s="23" t="s">
        <v>18</v>
      </c>
      <c r="B20" s="31">
        <f>SUM('plnění FP MŠ 2'!B20+'plnění MŠ 1'!B20+'plnění MŠ 4'!B20)</f>
        <v>403</v>
      </c>
      <c r="C20" s="31">
        <f>SUM('plnění FP MŠ 2'!C20+'plnění MŠ 1'!C20+'plnění MŠ 4'!C20)</f>
        <v>10</v>
      </c>
      <c r="D20" s="31">
        <f>SUM('plnění FP MŠ 2'!D20+'plnění MŠ 1'!D20+'plnění MŠ 4'!D20)</f>
        <v>213</v>
      </c>
      <c r="E20" s="31">
        <f>SUM('plnění FP MŠ 2'!E20+'plnění MŠ 1'!E20+'plnění MŠ 4'!E20)</f>
        <v>180</v>
      </c>
      <c r="F20" s="31">
        <f>SUM('plnění FP MŠ 2'!F20+'plnění MŠ 1'!F20+'plnění MŠ 4'!F20)</f>
        <v>0</v>
      </c>
      <c r="G20" s="32"/>
      <c r="H20" s="64"/>
      <c r="I20" s="31">
        <f>SUM('plnění FP MŠ 2'!I20+'plnění MŠ 1'!I20+'plnění MŠ 4'!I20)</f>
        <v>330</v>
      </c>
      <c r="J20" s="31">
        <f>SUM('plnění FP MŠ 2'!J20+'plnění MŠ 1'!J20+'plnění MŠ 4'!J20)</f>
        <v>10</v>
      </c>
      <c r="K20" s="31">
        <f>SUM('plnění FP MŠ 2'!K20+'plnění MŠ 1'!K20+'plnění MŠ 4'!K20)</f>
        <v>221</v>
      </c>
      <c r="L20" s="31">
        <f>SUM('plnění FP MŠ 2'!L20+'plnění MŠ 1'!L20+'plnění MŠ 4'!L20)</f>
        <v>99</v>
      </c>
      <c r="M20" s="31">
        <f>SUM('plnění FP MŠ 2'!M20+'plnění MŠ 1'!M20+'plnění MŠ 4'!M20)</f>
        <v>0</v>
      </c>
      <c r="N20" s="31">
        <f>SUM('plnění FP MŠ 2'!N20+'plnění MŠ 1'!N20+'plnění MŠ 4'!N20)</f>
        <v>0</v>
      </c>
      <c r="O20" s="12">
        <f aca="true" t="shared" si="2" ref="O20:O32">IF(D20=0,,(K20/D20)*100)</f>
        <v>103.75586854460094</v>
      </c>
      <c r="P20" s="26"/>
    </row>
    <row r="21" spans="1:16" ht="18.75" customHeight="1">
      <c r="A21" s="23" t="s">
        <v>19</v>
      </c>
      <c r="B21" s="31">
        <f>SUM('plnění FP MŠ 2'!B21+'plnění MŠ 1'!B21+'plnění MŠ 4'!B21)</f>
        <v>620</v>
      </c>
      <c r="C21" s="31">
        <f>SUM('plnění FP MŠ 2'!C21+'plnění MŠ 1'!C21+'plnění MŠ 4'!C21)</f>
        <v>0</v>
      </c>
      <c r="D21" s="31">
        <f>SUM('plnění FP MŠ 2'!D21+'plnění MŠ 1'!D21+'plnění MŠ 4'!D21)</f>
        <v>0</v>
      </c>
      <c r="E21" s="31">
        <f>SUM('plnění FP MŠ 2'!E21+'plnění MŠ 1'!E21+'plnění MŠ 4'!E21)</f>
        <v>620</v>
      </c>
      <c r="F21" s="32"/>
      <c r="G21" s="32"/>
      <c r="H21" s="64"/>
      <c r="I21" s="31">
        <f>SUM('plnění FP MŠ 2'!I21+'plnění MŠ 1'!I21+'plnění MŠ 4'!I21)</f>
        <v>368</v>
      </c>
      <c r="J21" s="31">
        <f>SUM('plnění FP MŠ 2'!J21+'plnění MŠ 1'!J21+'plnění MŠ 4'!J21)</f>
        <v>0</v>
      </c>
      <c r="K21" s="31">
        <f>SUM('plnění FP MŠ 2'!K21+'plnění MŠ 1'!K21+'plnění MŠ 4'!K21)</f>
        <v>0</v>
      </c>
      <c r="L21" s="31">
        <f>SUM('plnění FP MŠ 2'!L21+'plnění MŠ 1'!L21+'plnění MŠ 4'!L21)</f>
        <v>368</v>
      </c>
      <c r="M21" s="31">
        <f>SUM('plnění FP MŠ 2'!M21+'plnění MŠ 1'!M21+'plnění MŠ 4'!M21)</f>
        <v>0</v>
      </c>
      <c r="N21" s="31">
        <f>SUM('plnění FP MŠ 2'!N21+'plnění MŠ 1'!N21+'plnění MŠ 4'!N21)</f>
        <v>0</v>
      </c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SUM('plnění FP MŠ 2'!B22+'plnění MŠ 1'!B22+'plnění MŠ 4'!B22)</f>
        <v>950</v>
      </c>
      <c r="C22" s="31">
        <f>SUM('plnění FP MŠ 2'!C22+'plnění MŠ 1'!C22+'plnění MŠ 4'!C22)</f>
        <v>0</v>
      </c>
      <c r="D22" s="31">
        <f>SUM('plnění FP MŠ 2'!D22+'plnění MŠ 1'!D22+'plnění MŠ 4'!D22)</f>
        <v>640</v>
      </c>
      <c r="E22" s="31">
        <f>SUM('plnění FP MŠ 2'!E22+'plnění MŠ 1'!E22+'plnění MŠ 4'!E22)</f>
        <v>310</v>
      </c>
      <c r="F22" s="31">
        <f>SUM('plnění FP MŠ 2'!F22+'plnění MŠ 1'!F22+'plnění MŠ 4'!F22)</f>
        <v>0</v>
      </c>
      <c r="G22" s="32"/>
      <c r="H22" s="64"/>
      <c r="I22" s="31">
        <f>SUM('plnění FP MŠ 2'!I22+'plnění MŠ 1'!I22+'plnění MŠ 4'!I22)</f>
        <v>703</v>
      </c>
      <c r="J22" s="31">
        <f>SUM('plnění FP MŠ 2'!J22+'plnění MŠ 1'!J22+'plnění MŠ 4'!J22)</f>
        <v>0</v>
      </c>
      <c r="K22" s="31">
        <f>SUM('plnění FP MŠ 2'!K22+'plnění MŠ 1'!K22+'plnění MŠ 4'!K22)</f>
        <v>703</v>
      </c>
      <c r="L22" s="31">
        <f>SUM('plnění FP MŠ 2'!L22+'plnění MŠ 1'!L22+'plnění MŠ 4'!L22)</f>
        <v>0</v>
      </c>
      <c r="M22" s="31">
        <f>SUM('plnění FP MŠ 2'!M22+'plnění MŠ 1'!M22+'plnění MŠ 4'!M22)</f>
        <v>0</v>
      </c>
      <c r="N22" s="31">
        <f>SUM('plnění FP MŠ 2'!N22+'plnění MŠ 1'!N22+'plnění MŠ 4'!N22)</f>
        <v>0</v>
      </c>
      <c r="O22" s="12">
        <f t="shared" si="2"/>
        <v>109.84375</v>
      </c>
      <c r="P22" s="26"/>
    </row>
    <row r="23" spans="1:16" ht="18.75" customHeight="1">
      <c r="A23" s="20" t="s">
        <v>21</v>
      </c>
      <c r="B23" s="33">
        <f>SUM('plnění FP MŠ 2'!B23+'plnění MŠ 1'!B23+'plnění MŠ 4'!B23)</f>
        <v>408</v>
      </c>
      <c r="C23" s="22">
        <f aca="true" t="shared" si="3" ref="C23:H23">SUM(C24:C25)</f>
        <v>21</v>
      </c>
      <c r="D23" s="22">
        <f t="shared" si="3"/>
        <v>287</v>
      </c>
      <c r="E23" s="22">
        <f t="shared" si="3"/>
        <v>100</v>
      </c>
      <c r="F23" s="22">
        <f t="shared" si="3"/>
        <v>0</v>
      </c>
      <c r="G23" s="61">
        <f t="shared" si="3"/>
        <v>0</v>
      </c>
      <c r="H23" s="62">
        <f t="shared" si="3"/>
        <v>0</v>
      </c>
      <c r="I23" s="33">
        <f>SUM('plnění FP MŠ 2'!I23+'plnění MŠ 1'!I23+'plnění MŠ 4'!I23)</f>
        <v>394</v>
      </c>
      <c r="J23" s="33">
        <f>SUM('plnění FP MŠ 2'!J23+'plnění MŠ 1'!J23+'plnění MŠ 4'!J23)</f>
        <v>21</v>
      </c>
      <c r="K23" s="33">
        <f>SUM('plnění FP MŠ 2'!K23+'plnění MŠ 1'!K23+'plnění MŠ 4'!K23)</f>
        <v>314</v>
      </c>
      <c r="L23" s="33">
        <f>SUM('plnění FP MŠ 2'!L23+'plnění MŠ 1'!L23+'plnění MŠ 4'!L23)</f>
        <v>59</v>
      </c>
      <c r="M23" s="31">
        <f>SUM('plnění FP MŠ 2'!M23+'plnění MŠ 1'!M23+'plnění MŠ 4'!M23)</f>
        <v>0</v>
      </c>
      <c r="N23" s="31">
        <f>SUM('plnění FP MŠ 2'!N23+'plnění MŠ 1'!N23+'plnění MŠ 4'!N23)</f>
        <v>0</v>
      </c>
      <c r="O23" s="12">
        <f t="shared" si="2"/>
        <v>109.40766550522648</v>
      </c>
      <c r="P23" s="13">
        <f>SUM(P24:P25)</f>
        <v>0</v>
      </c>
    </row>
    <row r="24" spans="1:16" ht="18.75" customHeight="1">
      <c r="A24" s="23" t="s">
        <v>22</v>
      </c>
      <c r="B24" s="31">
        <f>SUM('plnění FP MŠ 2'!B24+'plnění MŠ 1'!B24+'plnění MŠ 4'!B24)</f>
        <v>90</v>
      </c>
      <c r="C24" s="31">
        <f>SUM('plnění FP MŠ 2'!C24+'plnění MŠ 1'!C24+'plnění MŠ 4'!C24)</f>
        <v>0</v>
      </c>
      <c r="D24" s="31">
        <f>SUM('plnění FP MŠ 2'!D24+'plnění MŠ 1'!D24+'plnění MŠ 4'!D24)</f>
        <v>65</v>
      </c>
      <c r="E24" s="31">
        <f>SUM('plnění FP MŠ 2'!E24+'plnění MŠ 1'!E24+'plnění MŠ 4'!E24)</f>
        <v>25</v>
      </c>
      <c r="F24" s="32"/>
      <c r="G24" s="32"/>
      <c r="H24" s="64"/>
      <c r="I24" s="31">
        <f>SUM('plnění FP MŠ 2'!I24+'plnění MŠ 1'!I24+'plnění MŠ 4'!I24)</f>
        <v>96</v>
      </c>
      <c r="J24" s="31">
        <f>SUM('plnění FP MŠ 2'!J24+'plnění MŠ 1'!J24+'plnění MŠ 4'!J24)</f>
        <v>0</v>
      </c>
      <c r="K24" s="31">
        <f>SUM('plnění FP MŠ 2'!K24+'plnění MŠ 1'!K24+'plnění MŠ 4'!K24)</f>
        <v>82</v>
      </c>
      <c r="L24" s="31">
        <f>SUM('plnění FP MŠ 2'!L24+'plnění MŠ 1'!L24+'plnění MŠ 4'!L24)</f>
        <v>14</v>
      </c>
      <c r="M24" s="31">
        <f>SUM('plnění FP MŠ 2'!M24+'plnění MŠ 1'!M24+'plnění MŠ 4'!M24)</f>
        <v>0</v>
      </c>
      <c r="N24" s="31">
        <f>SUM('plnění FP MŠ 2'!N24+'plnění MŠ 1'!N24+'plnění MŠ 4'!N24)</f>
        <v>0</v>
      </c>
      <c r="O24" s="12">
        <f t="shared" si="2"/>
        <v>126.15384615384615</v>
      </c>
      <c r="P24" s="26"/>
    </row>
    <row r="25" spans="1:16" ht="18.75" customHeight="1">
      <c r="A25" s="23" t="s">
        <v>23</v>
      </c>
      <c r="B25" s="31">
        <f>SUM('plnění FP MŠ 2'!B25+'plnění MŠ 1'!B25+'plnění MŠ 4'!B25)</f>
        <v>318</v>
      </c>
      <c r="C25" s="31">
        <f>SUM('plnění FP MŠ 2'!C25+'plnění MŠ 1'!C25+'plnění MŠ 4'!C25)</f>
        <v>21</v>
      </c>
      <c r="D25" s="31">
        <f>SUM('plnění FP MŠ 2'!D25+'plnění MŠ 1'!D25+'plnění MŠ 4'!D25)</f>
        <v>222</v>
      </c>
      <c r="E25" s="31">
        <f>SUM('plnění FP MŠ 2'!E25+'plnění MŠ 1'!E25+'plnění MŠ 4'!E25)</f>
        <v>75</v>
      </c>
      <c r="F25" s="31">
        <f>SUM('plnění FP MŠ 2'!F25+'plnění MŠ 1'!F25+'plnění MŠ 4'!F25)</f>
        <v>0</v>
      </c>
      <c r="G25" s="32"/>
      <c r="H25" s="64"/>
      <c r="I25" s="31">
        <f>SUM('plnění FP MŠ 2'!I25+'plnění MŠ 1'!I25+'plnění MŠ 4'!I25)</f>
        <v>298</v>
      </c>
      <c r="J25" s="31">
        <f>SUM('plnění FP MŠ 2'!J25+'plnění MŠ 1'!J25+'plnění MŠ 4'!J25)</f>
        <v>21</v>
      </c>
      <c r="K25" s="31">
        <f>SUM('plnění FP MŠ 2'!K25+'plnění MŠ 1'!K25+'plnění MŠ 4'!K25)</f>
        <v>232</v>
      </c>
      <c r="L25" s="31">
        <f>SUM('plnění FP MŠ 2'!L25+'plnění MŠ 1'!L25+'plnění MŠ 4'!L25)</f>
        <v>45</v>
      </c>
      <c r="M25" s="31">
        <f>SUM('plnění FP MŠ 2'!M25+'plnění MŠ 1'!M25+'plnění MŠ 4'!M25)</f>
        <v>0</v>
      </c>
      <c r="N25" s="31">
        <f>SUM('plnění FP MŠ 2'!N25+'plnění MŠ 1'!N25+'plnění MŠ 4'!N25)</f>
        <v>0</v>
      </c>
      <c r="O25" s="12">
        <f t="shared" si="2"/>
        <v>104.5045045045045</v>
      </c>
      <c r="P25" s="26"/>
    </row>
    <row r="26" spans="1:16" ht="18.75" customHeight="1">
      <c r="A26" s="20" t="s">
        <v>24</v>
      </c>
      <c r="B26" s="33">
        <f>SUM('plnění FP MŠ 2'!B26+'plnění MŠ 1'!B26+'plnění MŠ 4'!B26)</f>
        <v>7127</v>
      </c>
      <c r="C26" s="33">
        <f>SUM('plnění FP MŠ 2'!C26+'plnění MŠ 1'!C26+'plnění MŠ 4'!C26)</f>
        <v>7127</v>
      </c>
      <c r="D26" s="33">
        <f>SUM('plnění FP MŠ 2'!D26+'plnění MŠ 1'!D26+'plnění MŠ 4'!D26)</f>
        <v>0</v>
      </c>
      <c r="E26" s="33">
        <f>SUM('plnění FP MŠ 2'!E26+'plnění MŠ 1'!E26+'plnění MŠ 4'!E26)</f>
        <v>0</v>
      </c>
      <c r="F26" s="33">
        <f>SUM('plnění FP MŠ 2'!F26+'plnění MŠ 1'!F26+'plnění MŠ 4'!F26)</f>
        <v>0</v>
      </c>
      <c r="G26" s="32"/>
      <c r="H26" s="67"/>
      <c r="I26" s="33">
        <f>SUM('plnění FP MŠ 2'!I26+'plnění MŠ 1'!I26+'plnění MŠ 4'!I26)</f>
        <v>7127</v>
      </c>
      <c r="J26" s="33">
        <f>SUM('plnění FP MŠ 2'!J26+'plnění MŠ 1'!J26+'plnění MŠ 4'!J26)</f>
        <v>7127</v>
      </c>
      <c r="K26" s="33">
        <f>SUM('plnění FP MŠ 2'!K26+'plnění MŠ 1'!K26+'plnění MŠ 4'!K26)</f>
        <v>0</v>
      </c>
      <c r="L26" s="33">
        <f>SUM('plnění FP MŠ 2'!L26+'plnění MŠ 1'!L26+'plnění MŠ 4'!L26)</f>
        <v>0</v>
      </c>
      <c r="M26" s="33">
        <f>SUM('plnění FP MŠ 2'!M26+'plnění MŠ 1'!M26+'plnění MŠ 4'!M26)</f>
        <v>0</v>
      </c>
      <c r="N26" s="31">
        <f>SUM('plnění FP MŠ 2'!N26+'plnění MŠ 1'!N26+'plnění MŠ 4'!N26)</f>
        <v>0</v>
      </c>
      <c r="O26" s="12">
        <f t="shared" si="2"/>
        <v>0</v>
      </c>
      <c r="P26" s="82"/>
    </row>
    <row r="27" spans="1:16" ht="18.75" customHeight="1">
      <c r="A27" s="35" t="s">
        <v>25</v>
      </c>
      <c r="B27" s="33">
        <f>SUM('plnění FP MŠ 2'!B27+'plnění MŠ 1'!B27+'plnění MŠ 4'!B27)</f>
        <v>2563</v>
      </c>
      <c r="C27" s="33">
        <f>SUM('plnění FP MŠ 2'!C27+'plnění MŠ 1'!C27+'plnění MŠ 4'!C27)</f>
        <v>2563</v>
      </c>
      <c r="D27" s="33">
        <f>SUM('plnění FP MŠ 2'!D27+'plnění MŠ 1'!D27+'plnění MŠ 4'!D27)</f>
        <v>0</v>
      </c>
      <c r="E27" s="33">
        <f>SUM('plnění FP MŠ 2'!E27+'plnění MŠ 1'!E27+'plnění MŠ 4'!E27)</f>
        <v>0</v>
      </c>
      <c r="F27" s="33">
        <f>SUM('plnění FP MŠ 2'!F27+'plnění MŠ 1'!F27+'plnění MŠ 4'!F27)</f>
        <v>0</v>
      </c>
      <c r="G27" s="32"/>
      <c r="H27" s="67"/>
      <c r="I27" s="33">
        <f>SUM('plnění FP MŠ 2'!I27+'plnění MŠ 1'!I27+'plnění MŠ 4'!I27)</f>
        <v>2563</v>
      </c>
      <c r="J27" s="33">
        <f>SUM('plnění FP MŠ 2'!J27+'plnění MŠ 1'!J27+'plnění MŠ 4'!J27)</f>
        <v>2563</v>
      </c>
      <c r="K27" s="33" t="e">
        <f>SUM('plnění FP MŠ 2'!K27+'plnění MŠ 1'!K27+'plnění MŠ 4'!K27)</f>
        <v>#VALUE!</v>
      </c>
      <c r="L27" s="33">
        <f>SUM('plnění FP MŠ 2'!L27+'plnění MŠ 1'!L27+'plnění MŠ 4'!L27)</f>
        <v>0</v>
      </c>
      <c r="M27" s="33">
        <f>SUM('plnění FP MŠ 2'!M27+'plnění MŠ 1'!M27+'plnění MŠ 4'!M27)</f>
        <v>0</v>
      </c>
      <c r="N27" s="31">
        <f>SUM('plnění FP MŠ 2'!N27+'plnění MŠ 1'!N27+'plnění MŠ 4'!N27)</f>
        <v>0</v>
      </c>
      <c r="O27" s="12">
        <f t="shared" si="2"/>
        <v>0</v>
      </c>
      <c r="P27" s="82"/>
    </row>
    <row r="28" spans="1:16" ht="18.75" customHeight="1">
      <c r="A28" s="20" t="s">
        <v>26</v>
      </c>
      <c r="B28" s="33">
        <f>SUM('plnění FP MŠ 2'!B28+'plnění MŠ 1'!B28+'plnění MŠ 4'!B28)</f>
        <v>0</v>
      </c>
      <c r="C28" s="33">
        <f>SUM('plnění FP MŠ 2'!C28+'plnění MŠ 1'!C28+'plnění MŠ 4'!C28)</f>
        <v>0</v>
      </c>
      <c r="D28" s="33">
        <f>SUM('plnění FP MŠ 2'!D28+'plnění MŠ 1'!D28+'plnění MŠ 4'!D28)</f>
        <v>0</v>
      </c>
      <c r="E28" s="33">
        <f>SUM('plnění FP MŠ 2'!E28+'plnění MŠ 1'!E28+'plnění MŠ 4'!E28)</f>
        <v>0</v>
      </c>
      <c r="F28" s="33">
        <f>SUM('plnění FP MŠ 2'!F28+'plnění MŠ 1'!F28+'plnění MŠ 4'!F28)</f>
        <v>0</v>
      </c>
      <c r="G28" s="32"/>
      <c r="H28" s="67"/>
      <c r="I28" s="31">
        <f>SUM('plnění FP MŠ 2'!I28+'plnění MŠ 1'!I28+'plnění MŠ 4'!I28)</f>
        <v>0</v>
      </c>
      <c r="J28" s="31">
        <f>SUM('plnění FP MŠ 2'!J28+'plnění MŠ 1'!J28+'plnění MŠ 4'!J28)</f>
        <v>0</v>
      </c>
      <c r="K28" s="31">
        <f>SUM('plnění FP MŠ 2'!K28+'plnění MŠ 1'!K28+'plnění MŠ 4'!K28)</f>
        <v>0</v>
      </c>
      <c r="L28" s="31">
        <f>SUM('plnění FP MŠ 2'!L28+'plnění MŠ 1'!L28+'plnění MŠ 4'!L28)</f>
        <v>0</v>
      </c>
      <c r="M28" s="31">
        <f>SUM('plnění FP MŠ 2'!M28+'plnění MŠ 1'!M28+'plnění MŠ 4'!M28)</f>
        <v>0</v>
      </c>
      <c r="N28" s="31">
        <f>SUM('plnění FP MŠ 2'!N28+'plnění MŠ 1'!N28+'plnění MŠ 4'!N28)</f>
        <v>0</v>
      </c>
      <c r="O28" s="12">
        <f t="shared" si="2"/>
        <v>0</v>
      </c>
      <c r="P28" s="82"/>
    </row>
    <row r="29" spans="1:16" ht="18.75" customHeight="1">
      <c r="A29" s="20" t="s">
        <v>27</v>
      </c>
      <c r="B29" s="33">
        <f>SUM('plnění FP MŠ 2'!B29+'plnění MŠ 1'!B29+'plnění MŠ 4'!B29)</f>
        <v>277</v>
      </c>
      <c r="C29" s="33">
        <f>SUM('plnění FP MŠ 2'!C29+'plnění MŠ 1'!C29+'plnění MŠ 4'!C29)</f>
        <v>0</v>
      </c>
      <c r="D29" s="33">
        <f>SUM('plnění FP MŠ 2'!D29+'plnění MŠ 1'!D29+'plnění MŠ 4'!D29)</f>
        <v>277</v>
      </c>
      <c r="E29" s="33">
        <f>SUM('plnění FP MŠ 2'!E29+'plnění MŠ 1'!E29+'plnění MŠ 4'!E29)</f>
        <v>0</v>
      </c>
      <c r="F29" s="33">
        <f>SUM('plnění FP MŠ 2'!F29+'plnění MŠ 1'!F29+'plnění MŠ 4'!F29)</f>
        <v>0</v>
      </c>
      <c r="G29" s="32"/>
      <c r="H29" s="67"/>
      <c r="I29" s="33">
        <f>SUM('plnění FP MŠ 2'!I29+'plnění MŠ 1'!I29+'plnění MŠ 4'!I29)</f>
        <v>0</v>
      </c>
      <c r="J29" s="33">
        <f>SUM('plnění FP MŠ 2'!J29+'plnění MŠ 1'!J29+'plnění MŠ 4'!J29)</f>
        <v>0</v>
      </c>
      <c r="K29" s="33">
        <f>SUM('plnění FP MŠ 2'!K29+'plnění MŠ 1'!K29+'plnění MŠ 4'!K29)</f>
        <v>0</v>
      </c>
      <c r="L29" s="31">
        <f>SUM('plnění FP MŠ 2'!L29+'plnění MŠ 1'!L29+'plnění MŠ 4'!L29)</f>
        <v>0</v>
      </c>
      <c r="M29" s="31">
        <f>SUM('plnění FP MŠ 2'!M29+'plnění MŠ 1'!M29+'plnění MŠ 4'!M29)</f>
        <v>0</v>
      </c>
      <c r="N29" s="31">
        <f>SUM('plnění FP MŠ 2'!N29+'plnění MŠ 1'!N29+'plnění MŠ 4'!N29)</f>
        <v>0</v>
      </c>
      <c r="O29" s="12">
        <f t="shared" si="2"/>
        <v>0</v>
      </c>
      <c r="P29" s="82"/>
    </row>
    <row r="30" spans="1:16" ht="18.75" customHeight="1">
      <c r="A30" s="36" t="s">
        <v>58</v>
      </c>
      <c r="B30" s="33">
        <f>SUM('plnění FP MŠ 2'!B30+'plnění MŠ 1'!B30+'plnění MŠ 4'!B30)</f>
        <v>92</v>
      </c>
      <c r="C30" s="33">
        <f>SUM('plnění FP MŠ 2'!C30+'plnění MŠ 1'!C30+'plnění MŠ 4'!C30)</f>
        <v>0</v>
      </c>
      <c r="D30" s="33">
        <f>SUM('plnění FP MŠ 2'!D30+'plnění MŠ 1'!D30+'plnění MŠ 4'!D30)</f>
        <v>92</v>
      </c>
      <c r="E30" s="33">
        <f>SUM('plnění FP MŠ 2'!E30+'plnění MŠ 1'!E30+'plnění MŠ 4'!E30)</f>
        <v>0</v>
      </c>
      <c r="F30" s="33">
        <f>SUM('plnění FP MŠ 2'!F30+'plnění MŠ 1'!F30+'plnění MŠ 4'!F30)</f>
        <v>0</v>
      </c>
      <c r="G30" s="32"/>
      <c r="H30" s="84"/>
      <c r="I30" s="33">
        <f>SUM('plnění FP MŠ 2'!I30+'plnění MŠ 1'!I30+'plnění MŠ 4'!I30)</f>
        <v>92</v>
      </c>
      <c r="J30" s="33">
        <f>SUM('plnění FP MŠ 2'!J30+'plnění MŠ 1'!J30+'plnění MŠ 4'!J30)</f>
        <v>0</v>
      </c>
      <c r="K30" s="33">
        <f>SUM('plnění FP MŠ 2'!K30+'plnění MŠ 1'!K30+'plnění MŠ 4'!K30)</f>
        <v>92</v>
      </c>
      <c r="L30" s="31">
        <f>SUM('plnění FP MŠ 2'!L30+'plnění MŠ 1'!L30+'plnění MŠ 4'!L30)</f>
        <v>0</v>
      </c>
      <c r="M30" s="31">
        <f>SUM('plnění FP MŠ 2'!M30+'plnění MŠ 1'!M30+'plnění MŠ 4'!M30)</f>
        <v>0</v>
      </c>
      <c r="N30" s="31">
        <f>SUM('plnění FP MŠ 2'!N30+'plnění MŠ 1'!N30+'plnění MŠ 4'!N30)</f>
        <v>0</v>
      </c>
      <c r="O30" s="12">
        <f t="shared" si="2"/>
        <v>100</v>
      </c>
      <c r="P30" s="87"/>
    </row>
    <row r="31" spans="1:16" ht="18.75" customHeight="1">
      <c r="A31" s="36" t="s">
        <v>59</v>
      </c>
      <c r="B31" s="33">
        <f>SUM('plnění FP MŠ 2'!B31+'plnění MŠ 1'!B31+'plnění MŠ 4'!B31)</f>
        <v>0</v>
      </c>
      <c r="C31" s="33">
        <f>SUM('plnění FP MŠ 2'!C31+'plnění MŠ 1'!C31+'plnění MŠ 4'!C31)</f>
        <v>0</v>
      </c>
      <c r="D31" s="33">
        <f>SUM('plnění FP MŠ 2'!D31+'plnění MŠ 1'!D31+'plnění MŠ 4'!D31)</f>
        <v>0</v>
      </c>
      <c r="E31" s="33">
        <f>SUM('plnění FP MŠ 2'!E31+'plnění MŠ 1'!E31+'plnění MŠ 4'!E31)</f>
        <v>0</v>
      </c>
      <c r="F31" s="33">
        <f>SUM('plnění FP MŠ 2'!F31+'plnění MŠ 1'!F31+'plnění MŠ 4'!F31)</f>
        <v>0</v>
      </c>
      <c r="G31" s="32"/>
      <c r="H31" s="84"/>
      <c r="I31" s="31">
        <f>SUM('plnění FP MŠ 2'!I31+'plnění MŠ 1'!I31+'plnění MŠ 4'!I31)</f>
        <v>0</v>
      </c>
      <c r="J31" s="85"/>
      <c r="K31" s="85"/>
      <c r="L31" s="86"/>
      <c r="M31" s="86"/>
      <c r="N31" s="86"/>
      <c r="O31" s="12">
        <f t="shared" si="2"/>
        <v>0</v>
      </c>
      <c r="P31" s="87"/>
    </row>
    <row r="32" spans="1:16" ht="18.75" customHeight="1" thickBot="1">
      <c r="A32" s="37" t="s">
        <v>28</v>
      </c>
      <c r="B32" s="98">
        <f>SUM('plnění FP MŠ 2'!B32+'plnění MŠ 1'!B32+'plnění MŠ 4'!B32)</f>
        <v>0</v>
      </c>
      <c r="C32" s="83"/>
      <c r="D32" s="83"/>
      <c r="E32" s="112">
        <f>SUM('plnění FP MŠ 2'!E32+'plnění MŠ 1'!E32+'plnění MŠ 4'!E32)</f>
        <v>0</v>
      </c>
      <c r="F32" s="83"/>
      <c r="G32" s="83"/>
      <c r="H32" s="69"/>
      <c r="I32" s="98">
        <f>SUM('plnění FP MŠ 2'!I32+'plnění MŠ 1'!I32+'plnění MŠ 4'!I32)</f>
        <v>0</v>
      </c>
      <c r="J32" s="39"/>
      <c r="K32" s="39">
        <v>0</v>
      </c>
      <c r="L32" s="89"/>
      <c r="M32" s="89"/>
      <c r="N32" s="89"/>
      <c r="O32" s="12">
        <f t="shared" si="2"/>
        <v>0</v>
      </c>
      <c r="P32" s="90"/>
    </row>
    <row r="33" spans="1:16" ht="18.75" customHeight="1" thickBot="1" thickTop="1">
      <c r="A33" s="37" t="s">
        <v>56</v>
      </c>
      <c r="B33" s="70">
        <f>SUM(B9-B18)</f>
        <v>0</v>
      </c>
      <c r="C33" s="71" t="s">
        <v>7</v>
      </c>
      <c r="D33" s="71" t="s">
        <v>7</v>
      </c>
      <c r="E33" s="72" t="s">
        <v>7</v>
      </c>
      <c r="F33" s="72" t="s">
        <v>7</v>
      </c>
      <c r="G33" s="40" t="s">
        <v>7</v>
      </c>
      <c r="H33" s="73">
        <f>SUM(H9-H18)</f>
        <v>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91">
        <f>SUM(P9-P18)</f>
        <v>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 t="s">
        <v>30</v>
      </c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31</v>
      </c>
      <c r="B40" s="3" t="s">
        <v>70</v>
      </c>
      <c r="C40" s="94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37</v>
      </c>
      <c r="B41" s="47" t="s">
        <v>65</v>
      </c>
      <c r="C41" s="95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32</v>
      </c>
      <c r="B42" s="47" t="s">
        <v>69</v>
      </c>
      <c r="C42" s="95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97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H6:H8"/>
    <mergeCell ref="I6:I8"/>
    <mergeCell ref="J6:J8"/>
    <mergeCell ref="K6:K8"/>
    <mergeCell ref="P6:P8"/>
    <mergeCell ref="L6:L8"/>
    <mergeCell ref="M6:M8"/>
    <mergeCell ref="N6:N8"/>
    <mergeCell ref="O6:O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5" right="0.16" top="0.61" bottom="0.43" header="0.16" footer="0.21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28.25390625" style="1" customWidth="1"/>
    <col min="2" max="2" width="10.375" style="1" customWidth="1"/>
    <col min="3" max="3" width="10.625" style="96" customWidth="1"/>
    <col min="4" max="4" width="9.75390625" style="1" customWidth="1"/>
    <col min="5" max="5" width="10.00390625" style="1" customWidth="1"/>
    <col min="6" max="8" width="9.75390625" style="1" customWidth="1"/>
    <col min="9" max="10" width="10.37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5" ht="13.5" customHeight="1">
      <c r="A2" s="2"/>
      <c r="B2" s="2"/>
      <c r="C2" s="79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54</v>
      </c>
      <c r="B3" s="4" t="s">
        <v>84</v>
      </c>
      <c r="C3" s="57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57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75" t="s">
        <v>73</v>
      </c>
      <c r="C5" s="176"/>
      <c r="D5" s="176"/>
      <c r="E5" s="176"/>
      <c r="F5" s="176"/>
      <c r="G5" s="176"/>
      <c r="H5" s="177"/>
      <c r="I5" s="178" t="s">
        <v>74</v>
      </c>
      <c r="J5" s="179"/>
      <c r="K5" s="179"/>
      <c r="L5" s="179"/>
      <c r="M5" s="179"/>
      <c r="N5" s="179"/>
      <c r="O5" s="179"/>
      <c r="P5" s="180"/>
    </row>
    <row r="6" spans="1:16" ht="23.25" customHeight="1">
      <c r="A6" s="173" t="s">
        <v>0</v>
      </c>
      <c r="B6" s="161" t="s">
        <v>33</v>
      </c>
      <c r="C6" s="165" t="s">
        <v>1</v>
      </c>
      <c r="D6" s="165" t="s">
        <v>2</v>
      </c>
      <c r="E6" s="165" t="s">
        <v>3</v>
      </c>
      <c r="F6" s="165" t="s">
        <v>4</v>
      </c>
      <c r="G6" s="183" t="s">
        <v>5</v>
      </c>
      <c r="H6" s="168" t="s">
        <v>34</v>
      </c>
      <c r="I6" s="161" t="s">
        <v>35</v>
      </c>
      <c r="J6" s="165" t="s">
        <v>1</v>
      </c>
      <c r="K6" s="165" t="s">
        <v>2</v>
      </c>
      <c r="L6" s="165" t="s">
        <v>3</v>
      </c>
      <c r="M6" s="165" t="s">
        <v>4</v>
      </c>
      <c r="N6" s="165" t="s">
        <v>5</v>
      </c>
      <c r="O6" s="163" t="s">
        <v>55</v>
      </c>
      <c r="P6" s="171" t="s">
        <v>34</v>
      </c>
    </row>
    <row r="7" spans="1:16" ht="18.75" customHeight="1">
      <c r="A7" s="173"/>
      <c r="B7" s="161"/>
      <c r="C7" s="181"/>
      <c r="D7" s="181"/>
      <c r="E7" s="166"/>
      <c r="F7" s="166"/>
      <c r="G7" s="184"/>
      <c r="H7" s="169"/>
      <c r="I7" s="161"/>
      <c r="J7" s="181"/>
      <c r="K7" s="181"/>
      <c r="L7" s="166"/>
      <c r="M7" s="166"/>
      <c r="N7" s="166"/>
      <c r="O7" s="163"/>
      <c r="P7" s="171"/>
    </row>
    <row r="8" spans="1:16" ht="17.25" customHeight="1">
      <c r="A8" s="174"/>
      <c r="B8" s="162"/>
      <c r="C8" s="182"/>
      <c r="D8" s="182"/>
      <c r="E8" s="167"/>
      <c r="F8" s="167"/>
      <c r="G8" s="185"/>
      <c r="H8" s="170"/>
      <c r="I8" s="162"/>
      <c r="J8" s="182"/>
      <c r="K8" s="182"/>
      <c r="L8" s="167"/>
      <c r="M8" s="167"/>
      <c r="N8" s="167"/>
      <c r="O8" s="164"/>
      <c r="P8" s="172"/>
    </row>
    <row r="9" spans="1:16" ht="18.75" customHeight="1">
      <c r="A9" s="8" t="s">
        <v>6</v>
      </c>
      <c r="B9" s="58">
        <f>SUM(B10:B14)</f>
        <v>7576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9">
        <f>SUM(H15:H17)</f>
        <v>0</v>
      </c>
      <c r="I9" s="11">
        <f>SUM(I10:I14)</f>
        <v>6797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0</v>
      </c>
    </row>
    <row r="10" spans="1:16" ht="18.75" customHeight="1">
      <c r="A10" s="14" t="s">
        <v>8</v>
      </c>
      <c r="B10" s="15">
        <v>5773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0" t="s">
        <v>7</v>
      </c>
      <c r="I10" s="15">
        <v>5773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818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60" t="s">
        <v>7</v>
      </c>
      <c r="I11" s="15">
        <v>605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/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60" t="s">
        <v>7</v>
      </c>
      <c r="I12" s="15"/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/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60" t="s">
        <v>7</v>
      </c>
      <c r="I13" s="15"/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985</v>
      </c>
      <c r="C14" s="22" t="s">
        <v>7</v>
      </c>
      <c r="D14" s="22" t="s">
        <v>7</v>
      </c>
      <c r="E14" s="22" t="s">
        <v>7</v>
      </c>
      <c r="F14" s="22" t="s">
        <v>7</v>
      </c>
      <c r="G14" s="61" t="s">
        <v>7</v>
      </c>
      <c r="H14" s="62">
        <f>SUM(H15:H17)</f>
        <v>0</v>
      </c>
      <c r="I14" s="21">
        <f>SUM(I15:I17)</f>
        <v>419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0</v>
      </c>
    </row>
    <row r="15" spans="1:16" ht="18.75" customHeight="1">
      <c r="A15" s="23" t="s">
        <v>13</v>
      </c>
      <c r="B15" s="24">
        <v>365</v>
      </c>
      <c r="C15" s="25" t="s">
        <v>7</v>
      </c>
      <c r="D15" s="25" t="s">
        <v>7</v>
      </c>
      <c r="E15" s="25" t="s">
        <v>7</v>
      </c>
      <c r="F15" s="25" t="s">
        <v>7</v>
      </c>
      <c r="G15" s="63" t="s">
        <v>7</v>
      </c>
      <c r="H15" s="64"/>
      <c r="I15" s="24">
        <v>51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v>620</v>
      </c>
      <c r="C16" s="25" t="s">
        <v>7</v>
      </c>
      <c r="D16" s="25" t="s">
        <v>7</v>
      </c>
      <c r="E16" s="25" t="s">
        <v>7</v>
      </c>
      <c r="F16" s="25" t="s">
        <v>7</v>
      </c>
      <c r="G16" s="63" t="s">
        <v>7</v>
      </c>
      <c r="H16" s="64"/>
      <c r="I16" s="24">
        <v>368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80"/>
      <c r="C17" s="28" t="s">
        <v>7</v>
      </c>
      <c r="D17" s="28" t="s">
        <v>7</v>
      </c>
      <c r="E17" s="28" t="s">
        <v>7</v>
      </c>
      <c r="F17" s="28" t="s">
        <v>7</v>
      </c>
      <c r="G17" s="65" t="s">
        <v>7</v>
      </c>
      <c r="H17" s="66"/>
      <c r="I17" s="80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/>
    </row>
    <row r="18" spans="1:16" ht="18.75" customHeight="1" thickTop="1">
      <c r="A18" s="8" t="s">
        <v>16</v>
      </c>
      <c r="B18" s="22">
        <f aca="true" t="shared" si="0" ref="B18:N18">SUM(B19+B23+B26+B27+B28+B29+B30+B31+B32)</f>
        <v>7576</v>
      </c>
      <c r="C18" s="22">
        <f t="shared" si="0"/>
        <v>5773</v>
      </c>
      <c r="D18" s="22">
        <f t="shared" si="0"/>
        <v>818</v>
      </c>
      <c r="E18" s="22">
        <f t="shared" si="0"/>
        <v>985</v>
      </c>
      <c r="F18" s="22">
        <f t="shared" si="0"/>
        <v>0</v>
      </c>
      <c r="G18" s="61">
        <f t="shared" si="0"/>
        <v>0</v>
      </c>
      <c r="H18" s="62">
        <f t="shared" si="0"/>
        <v>0</v>
      </c>
      <c r="I18" s="21">
        <f t="shared" si="0"/>
        <v>6797</v>
      </c>
      <c r="J18" s="22">
        <f t="shared" si="0"/>
        <v>5773</v>
      </c>
      <c r="K18" s="22" t="e">
        <f t="shared" si="0"/>
        <v>#VALUE!</v>
      </c>
      <c r="L18" s="22">
        <f t="shared" si="0"/>
        <v>419</v>
      </c>
      <c r="M18" s="22">
        <f t="shared" si="0"/>
        <v>0</v>
      </c>
      <c r="N18" s="22">
        <f t="shared" si="0"/>
        <v>0</v>
      </c>
      <c r="O18" s="12" t="e">
        <f>IF(D18=0,,(K18/D18)*100)</f>
        <v>#VALUE!</v>
      </c>
      <c r="P18" s="13">
        <f>SUM(P19+P23+P26+P27+P28+P29+P30+P31+P32)</f>
        <v>0</v>
      </c>
    </row>
    <row r="19" spans="1:16" ht="18.75" customHeight="1">
      <c r="A19" s="20" t="s">
        <v>17</v>
      </c>
      <c r="B19" s="21">
        <f aca="true" t="shared" si="1" ref="B19:N19">SUM(B20:B22)</f>
        <v>1345</v>
      </c>
      <c r="C19" s="22">
        <f t="shared" si="1"/>
        <v>0</v>
      </c>
      <c r="D19" s="22">
        <f t="shared" si="1"/>
        <v>430</v>
      </c>
      <c r="E19" s="22">
        <f t="shared" si="1"/>
        <v>915</v>
      </c>
      <c r="F19" s="22">
        <f t="shared" si="1"/>
        <v>0</v>
      </c>
      <c r="G19" s="61">
        <f t="shared" si="1"/>
        <v>0</v>
      </c>
      <c r="H19" s="62">
        <f t="shared" si="1"/>
        <v>0</v>
      </c>
      <c r="I19" s="21">
        <f t="shared" si="1"/>
        <v>887</v>
      </c>
      <c r="J19" s="22">
        <f t="shared" si="1"/>
        <v>0</v>
      </c>
      <c r="K19" s="22">
        <f t="shared" si="1"/>
        <v>486</v>
      </c>
      <c r="L19" s="22">
        <f t="shared" si="1"/>
        <v>401</v>
      </c>
      <c r="M19" s="22">
        <f t="shared" si="1"/>
        <v>0</v>
      </c>
      <c r="N19" s="22">
        <f t="shared" si="1"/>
        <v>0</v>
      </c>
      <c r="O19" s="12">
        <f>IF(D19=0,,(K19/D19)*100)</f>
        <v>113.0232558139535</v>
      </c>
      <c r="P19" s="13">
        <f>SUM(P20:P22)</f>
        <v>0</v>
      </c>
    </row>
    <row r="20" spans="1:16" ht="18.75" customHeight="1">
      <c r="A20" s="23" t="s">
        <v>18</v>
      </c>
      <c r="B20" s="31">
        <f>SUM(C20:G20)</f>
        <v>185</v>
      </c>
      <c r="C20" s="32"/>
      <c r="D20" s="32">
        <v>130</v>
      </c>
      <c r="E20" s="32">
        <v>55</v>
      </c>
      <c r="F20" s="32"/>
      <c r="G20" s="32"/>
      <c r="H20" s="64"/>
      <c r="I20" s="31">
        <f>SUM(J20:N20)</f>
        <v>169</v>
      </c>
      <c r="J20" s="32"/>
      <c r="K20" s="32">
        <v>136</v>
      </c>
      <c r="L20" s="32">
        <v>33</v>
      </c>
      <c r="M20" s="32"/>
      <c r="N20" s="32"/>
      <c r="O20" s="12">
        <f aca="true" t="shared" si="2" ref="O20:O32">IF(D20=0,,(K20/D20)*100)</f>
        <v>104.61538461538463</v>
      </c>
      <c r="P20" s="26"/>
    </row>
    <row r="21" spans="1:16" ht="18.75" customHeight="1">
      <c r="A21" s="23" t="s">
        <v>19</v>
      </c>
      <c r="B21" s="31">
        <f>SUM(C21:G21)</f>
        <v>620</v>
      </c>
      <c r="C21" s="32"/>
      <c r="D21" s="32"/>
      <c r="E21" s="32">
        <v>620</v>
      </c>
      <c r="F21" s="32"/>
      <c r="G21" s="32"/>
      <c r="H21" s="64"/>
      <c r="I21" s="31">
        <f>SUM(J21:N21)</f>
        <v>368</v>
      </c>
      <c r="J21" s="32"/>
      <c r="K21" s="32"/>
      <c r="L21" s="32">
        <v>368</v>
      </c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540</v>
      </c>
      <c r="C22" s="32"/>
      <c r="D22" s="32">
        <v>300</v>
      </c>
      <c r="E22" s="32">
        <v>240</v>
      </c>
      <c r="F22" s="32"/>
      <c r="G22" s="32"/>
      <c r="H22" s="64"/>
      <c r="I22" s="31">
        <f>SUM(J22:N22)</f>
        <v>350</v>
      </c>
      <c r="J22" s="32"/>
      <c r="K22" s="32">
        <v>350</v>
      </c>
      <c r="L22" s="32"/>
      <c r="M22" s="32"/>
      <c r="N22" s="32"/>
      <c r="O22" s="12">
        <f t="shared" si="2"/>
        <v>116.66666666666667</v>
      </c>
      <c r="P22" s="26"/>
    </row>
    <row r="23" spans="1:16" ht="18.75" customHeight="1">
      <c r="A23" s="20" t="s">
        <v>21</v>
      </c>
      <c r="B23" s="21">
        <f>SUM(B24:B25)</f>
        <v>187</v>
      </c>
      <c r="C23" s="22">
        <f aca="true" t="shared" si="3" ref="C23:N23">SUM(C24:C25)</f>
        <v>6</v>
      </c>
      <c r="D23" s="22">
        <f t="shared" si="3"/>
        <v>111</v>
      </c>
      <c r="E23" s="22">
        <f t="shared" si="3"/>
        <v>70</v>
      </c>
      <c r="F23" s="22">
        <f t="shared" si="3"/>
        <v>0</v>
      </c>
      <c r="G23" s="61">
        <f t="shared" si="3"/>
        <v>0</v>
      </c>
      <c r="H23" s="62">
        <f t="shared" si="3"/>
        <v>0</v>
      </c>
      <c r="I23" s="21">
        <f t="shared" si="3"/>
        <v>143</v>
      </c>
      <c r="J23" s="22">
        <f t="shared" si="3"/>
        <v>6</v>
      </c>
      <c r="K23" s="22">
        <f t="shared" si="3"/>
        <v>119</v>
      </c>
      <c r="L23" s="22">
        <f t="shared" si="3"/>
        <v>18</v>
      </c>
      <c r="M23" s="22">
        <f t="shared" si="3"/>
        <v>0</v>
      </c>
      <c r="N23" s="22">
        <f t="shared" si="3"/>
        <v>0</v>
      </c>
      <c r="O23" s="12">
        <f t="shared" si="2"/>
        <v>107.2072072072072</v>
      </c>
      <c r="P23" s="13">
        <f>SUM(P24:P25)</f>
        <v>0</v>
      </c>
    </row>
    <row r="24" spans="1:16" ht="18.75" customHeight="1">
      <c r="A24" s="23" t="s">
        <v>22</v>
      </c>
      <c r="B24" s="31">
        <f aca="true" t="shared" si="4" ref="B24:B32">SUM(C24:G24)</f>
        <v>35</v>
      </c>
      <c r="C24" s="32"/>
      <c r="D24" s="32">
        <v>30</v>
      </c>
      <c r="E24" s="32">
        <v>5</v>
      </c>
      <c r="F24" s="32"/>
      <c r="G24" s="32"/>
      <c r="H24" s="64"/>
      <c r="I24" s="31">
        <f>SUM(J24:N24)</f>
        <v>35</v>
      </c>
      <c r="J24" s="32"/>
      <c r="K24" s="32">
        <v>35</v>
      </c>
      <c r="L24" s="32"/>
      <c r="M24" s="32"/>
      <c r="N24" s="32"/>
      <c r="O24" s="12">
        <f t="shared" si="2"/>
        <v>116.66666666666667</v>
      </c>
      <c r="P24" s="26"/>
    </row>
    <row r="25" spans="1:16" ht="18.75" customHeight="1">
      <c r="A25" s="23" t="s">
        <v>23</v>
      </c>
      <c r="B25" s="31">
        <f t="shared" si="4"/>
        <v>152</v>
      </c>
      <c r="C25" s="32">
        <v>6</v>
      </c>
      <c r="D25" s="32">
        <v>81</v>
      </c>
      <c r="E25" s="32">
        <v>65</v>
      </c>
      <c r="F25" s="32"/>
      <c r="G25" s="32"/>
      <c r="H25" s="64"/>
      <c r="I25" s="31">
        <f>SUM(J25:N25)</f>
        <v>108</v>
      </c>
      <c r="J25" s="32">
        <v>6</v>
      </c>
      <c r="K25" s="32">
        <v>84</v>
      </c>
      <c r="L25" s="32">
        <v>18</v>
      </c>
      <c r="M25" s="32"/>
      <c r="N25" s="32"/>
      <c r="O25" s="12">
        <f t="shared" si="2"/>
        <v>103.7037037037037</v>
      </c>
      <c r="P25" s="26"/>
    </row>
    <row r="26" spans="1:16" ht="18.75" customHeight="1">
      <c r="A26" s="20" t="s">
        <v>24</v>
      </c>
      <c r="B26" s="31">
        <f t="shared" si="4"/>
        <v>4241</v>
      </c>
      <c r="C26" s="81">
        <v>4241</v>
      </c>
      <c r="D26" s="32"/>
      <c r="E26" s="32"/>
      <c r="F26" s="32"/>
      <c r="G26" s="32"/>
      <c r="H26" s="67"/>
      <c r="I26" s="33">
        <f>SUM(J26:N26)</f>
        <v>4241</v>
      </c>
      <c r="J26" s="34">
        <v>4241</v>
      </c>
      <c r="K26" s="34"/>
      <c r="L26" s="34"/>
      <c r="M26" s="34"/>
      <c r="N26" s="34"/>
      <c r="O26" s="12">
        <f t="shared" si="2"/>
        <v>0</v>
      </c>
      <c r="P26" s="82"/>
    </row>
    <row r="27" spans="1:16" ht="18.75" customHeight="1">
      <c r="A27" s="35" t="s">
        <v>25</v>
      </c>
      <c r="B27" s="31">
        <f t="shared" si="4"/>
        <v>1526</v>
      </c>
      <c r="C27" s="81">
        <v>1526</v>
      </c>
      <c r="D27" s="32"/>
      <c r="E27" s="32"/>
      <c r="F27" s="32"/>
      <c r="G27" s="32"/>
      <c r="H27" s="67"/>
      <c r="I27" s="33">
        <f aca="true" t="shared" si="5" ref="I27:I32">SUM(J27:N27)</f>
        <v>1526</v>
      </c>
      <c r="J27" s="34">
        <v>1526</v>
      </c>
      <c r="K27" s="34" t="s">
        <v>108</v>
      </c>
      <c r="L27" s="34"/>
      <c r="M27" s="34"/>
      <c r="N27" s="34"/>
      <c r="O27" s="12">
        <f t="shared" si="2"/>
        <v>0</v>
      </c>
      <c r="P27" s="82"/>
    </row>
    <row r="28" spans="1:16" ht="18.75" customHeight="1">
      <c r="A28" s="20" t="s">
        <v>26</v>
      </c>
      <c r="B28" s="31">
        <f t="shared" si="4"/>
        <v>0</v>
      </c>
      <c r="C28" s="81"/>
      <c r="D28" s="81"/>
      <c r="E28" s="81"/>
      <c r="F28" s="81"/>
      <c r="G28" s="81"/>
      <c r="H28" s="67"/>
      <c r="I28" s="33">
        <f t="shared" si="5"/>
        <v>0</v>
      </c>
      <c r="J28" s="34"/>
      <c r="K28" s="34"/>
      <c r="L28" s="34"/>
      <c r="M28" s="34"/>
      <c r="N28" s="34"/>
      <c r="O28" s="12">
        <f t="shared" si="2"/>
        <v>0</v>
      </c>
      <c r="P28" s="82"/>
    </row>
    <row r="29" spans="1:16" ht="18.75" customHeight="1">
      <c r="A29" s="20" t="s">
        <v>27</v>
      </c>
      <c r="B29" s="31">
        <f t="shared" si="4"/>
        <v>277</v>
      </c>
      <c r="C29" s="81"/>
      <c r="D29" s="81">
        <v>277</v>
      </c>
      <c r="E29" s="81"/>
      <c r="F29" s="81"/>
      <c r="G29" s="81"/>
      <c r="H29" s="67"/>
      <c r="I29" s="33">
        <f t="shared" si="5"/>
        <v>0</v>
      </c>
      <c r="J29" s="34"/>
      <c r="K29" s="34">
        <v>0</v>
      </c>
      <c r="L29" s="34"/>
      <c r="M29" s="34"/>
      <c r="N29" s="34"/>
      <c r="O29" s="12">
        <f t="shared" si="2"/>
        <v>0</v>
      </c>
      <c r="P29" s="82"/>
    </row>
    <row r="30" spans="1:16" ht="18.75" customHeight="1">
      <c r="A30" s="36" t="s">
        <v>58</v>
      </c>
      <c r="B30" s="31">
        <f t="shared" si="4"/>
        <v>0</v>
      </c>
      <c r="C30" s="83"/>
      <c r="D30" s="83"/>
      <c r="E30" s="83"/>
      <c r="F30" s="83"/>
      <c r="G30" s="83"/>
      <c r="H30" s="84"/>
      <c r="I30" s="33">
        <f t="shared" si="5"/>
        <v>0</v>
      </c>
      <c r="J30" s="85"/>
      <c r="K30" s="85"/>
      <c r="L30" s="86"/>
      <c r="M30" s="86"/>
      <c r="N30" s="86"/>
      <c r="O30" s="12">
        <f t="shared" si="2"/>
        <v>0</v>
      </c>
      <c r="P30" s="87"/>
    </row>
    <row r="31" spans="1:16" ht="18.75" customHeight="1">
      <c r="A31" s="36" t="s">
        <v>59</v>
      </c>
      <c r="B31" s="31">
        <f t="shared" si="4"/>
        <v>0</v>
      </c>
      <c r="C31" s="83"/>
      <c r="D31" s="83"/>
      <c r="E31" s="83"/>
      <c r="F31" s="83"/>
      <c r="G31" s="83"/>
      <c r="H31" s="84"/>
      <c r="I31" s="33">
        <f t="shared" si="5"/>
        <v>0</v>
      </c>
      <c r="J31" s="85"/>
      <c r="K31" s="85"/>
      <c r="L31" s="86"/>
      <c r="M31" s="86"/>
      <c r="N31" s="86"/>
      <c r="O31" s="12">
        <f t="shared" si="2"/>
        <v>0</v>
      </c>
      <c r="P31" s="87"/>
    </row>
    <row r="32" spans="1:16" ht="18.75" customHeight="1" thickBot="1">
      <c r="A32" s="37" t="s">
        <v>28</v>
      </c>
      <c r="B32" s="88">
        <f t="shared" si="4"/>
        <v>0</v>
      </c>
      <c r="C32" s="83"/>
      <c r="D32" s="83"/>
      <c r="E32" s="83"/>
      <c r="F32" s="83"/>
      <c r="G32" s="83"/>
      <c r="H32" s="69"/>
      <c r="I32" s="38">
        <f t="shared" si="5"/>
        <v>0</v>
      </c>
      <c r="J32" s="39"/>
      <c r="K32" s="39">
        <v>0</v>
      </c>
      <c r="L32" s="89"/>
      <c r="M32" s="89"/>
      <c r="N32" s="89"/>
      <c r="O32" s="12">
        <f t="shared" si="2"/>
        <v>0</v>
      </c>
      <c r="P32" s="90"/>
    </row>
    <row r="33" spans="1:16" ht="18.75" customHeight="1" thickBot="1" thickTop="1">
      <c r="A33" s="37" t="s">
        <v>56</v>
      </c>
      <c r="B33" s="70">
        <f>SUM(B9-B18)</f>
        <v>0</v>
      </c>
      <c r="C33" s="71" t="s">
        <v>7</v>
      </c>
      <c r="D33" s="71" t="s">
        <v>7</v>
      </c>
      <c r="E33" s="72" t="s">
        <v>7</v>
      </c>
      <c r="F33" s="72" t="s">
        <v>7</v>
      </c>
      <c r="G33" s="40" t="s">
        <v>7</v>
      </c>
      <c r="H33" s="73">
        <f>SUM(H9-H18)</f>
        <v>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91">
        <f>SUM(P9-P18)</f>
        <v>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 t="s">
        <v>30</v>
      </c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31</v>
      </c>
      <c r="B40" s="3" t="s">
        <v>70</v>
      </c>
      <c r="C40" s="94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37</v>
      </c>
      <c r="B41" s="47" t="s">
        <v>65</v>
      </c>
      <c r="C41" s="95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32</v>
      </c>
      <c r="B42" s="47" t="s">
        <v>69</v>
      </c>
      <c r="C42" s="95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97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7">
      <selection activeCell="K23" sqref="K23"/>
    </sheetView>
  </sheetViews>
  <sheetFormatPr defaultColWidth="9.00390625" defaultRowHeight="12.75"/>
  <cols>
    <col min="1" max="1" width="28.25390625" style="1" customWidth="1"/>
    <col min="2" max="2" width="10.375" style="1" customWidth="1"/>
    <col min="3" max="3" width="10.625" style="96" customWidth="1"/>
    <col min="4" max="4" width="9.75390625" style="1" customWidth="1"/>
    <col min="5" max="5" width="10.00390625" style="1" customWidth="1"/>
    <col min="6" max="8" width="9.75390625" style="1" customWidth="1"/>
    <col min="9" max="10" width="10.37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5" ht="13.5" customHeight="1">
      <c r="A2" s="2"/>
      <c r="B2" s="2"/>
      <c r="C2" s="79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54</v>
      </c>
      <c r="B3" s="4" t="s">
        <v>66</v>
      </c>
      <c r="C3" s="57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57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75" t="s">
        <v>73</v>
      </c>
      <c r="C5" s="176"/>
      <c r="D5" s="176"/>
      <c r="E5" s="176"/>
      <c r="F5" s="176"/>
      <c r="G5" s="176"/>
      <c r="H5" s="177"/>
      <c r="I5" s="178" t="s">
        <v>74</v>
      </c>
      <c r="J5" s="179"/>
      <c r="K5" s="179"/>
      <c r="L5" s="179"/>
      <c r="M5" s="179"/>
      <c r="N5" s="179"/>
      <c r="O5" s="179"/>
      <c r="P5" s="180"/>
    </row>
    <row r="6" spans="1:16" ht="23.25" customHeight="1">
      <c r="A6" s="173" t="s">
        <v>0</v>
      </c>
      <c r="B6" s="161" t="s">
        <v>33</v>
      </c>
      <c r="C6" s="165" t="s">
        <v>1</v>
      </c>
      <c r="D6" s="165" t="s">
        <v>2</v>
      </c>
      <c r="E6" s="165" t="s">
        <v>3</v>
      </c>
      <c r="F6" s="165" t="s">
        <v>4</v>
      </c>
      <c r="G6" s="183" t="s">
        <v>5</v>
      </c>
      <c r="H6" s="168" t="s">
        <v>34</v>
      </c>
      <c r="I6" s="161" t="s">
        <v>35</v>
      </c>
      <c r="J6" s="165" t="s">
        <v>1</v>
      </c>
      <c r="K6" s="165" t="s">
        <v>2</v>
      </c>
      <c r="L6" s="165" t="s">
        <v>3</v>
      </c>
      <c r="M6" s="165" t="s">
        <v>4</v>
      </c>
      <c r="N6" s="165" t="s">
        <v>5</v>
      </c>
      <c r="O6" s="163" t="s">
        <v>55</v>
      </c>
      <c r="P6" s="171" t="s">
        <v>34</v>
      </c>
    </row>
    <row r="7" spans="1:16" ht="18.75" customHeight="1">
      <c r="A7" s="173"/>
      <c r="B7" s="161"/>
      <c r="C7" s="181"/>
      <c r="D7" s="181"/>
      <c r="E7" s="166"/>
      <c r="F7" s="166"/>
      <c r="G7" s="184"/>
      <c r="H7" s="169"/>
      <c r="I7" s="161"/>
      <c r="J7" s="181"/>
      <c r="K7" s="181"/>
      <c r="L7" s="166"/>
      <c r="M7" s="166"/>
      <c r="N7" s="166"/>
      <c r="O7" s="163"/>
      <c r="P7" s="171"/>
    </row>
    <row r="8" spans="1:16" ht="17.25" customHeight="1">
      <c r="A8" s="174"/>
      <c r="B8" s="162"/>
      <c r="C8" s="182"/>
      <c r="D8" s="182"/>
      <c r="E8" s="167"/>
      <c r="F8" s="167"/>
      <c r="G8" s="185"/>
      <c r="H8" s="170"/>
      <c r="I8" s="162"/>
      <c r="J8" s="182"/>
      <c r="K8" s="182"/>
      <c r="L8" s="167"/>
      <c r="M8" s="167"/>
      <c r="N8" s="167"/>
      <c r="O8" s="164"/>
      <c r="P8" s="172"/>
    </row>
    <row r="9" spans="1:16" ht="18.75" customHeight="1">
      <c r="A9" s="8" t="s">
        <v>6</v>
      </c>
      <c r="B9" s="58">
        <f>SUM(B10:B14)</f>
        <v>2488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9">
        <f>SUM(H15:H17)</f>
        <v>0</v>
      </c>
      <c r="I9" s="11">
        <f>SUM(I10:I14)</f>
        <v>2439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0</v>
      </c>
    </row>
    <row r="10" spans="1:16" ht="18.75" customHeight="1">
      <c r="A10" s="14" t="s">
        <v>8</v>
      </c>
      <c r="B10" s="15">
        <v>1995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0" t="s">
        <v>7</v>
      </c>
      <c r="I10" s="15">
        <v>1995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358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60" t="s">
        <v>7</v>
      </c>
      <c r="I11" s="15">
        <v>375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/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60" t="s">
        <v>7</v>
      </c>
      <c r="I12" s="15"/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/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60" t="s">
        <v>7</v>
      </c>
      <c r="I13" s="15"/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135</v>
      </c>
      <c r="C14" s="22" t="s">
        <v>7</v>
      </c>
      <c r="D14" s="22" t="s">
        <v>7</v>
      </c>
      <c r="E14" s="22" t="s">
        <v>7</v>
      </c>
      <c r="F14" s="22" t="s">
        <v>7</v>
      </c>
      <c r="G14" s="61" t="s">
        <v>7</v>
      </c>
      <c r="H14" s="62">
        <f>SUM(H15:H17)</f>
        <v>0</v>
      </c>
      <c r="I14" s="21">
        <f>SUM(I15:I17)</f>
        <v>69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0</v>
      </c>
    </row>
    <row r="15" spans="1:16" ht="18.75" customHeight="1">
      <c r="A15" s="23" t="s">
        <v>13</v>
      </c>
      <c r="B15" s="24">
        <v>135</v>
      </c>
      <c r="C15" s="25" t="s">
        <v>7</v>
      </c>
      <c r="D15" s="25" t="s">
        <v>7</v>
      </c>
      <c r="E15" s="25" t="s">
        <v>7</v>
      </c>
      <c r="F15" s="25" t="s">
        <v>7</v>
      </c>
      <c r="G15" s="63" t="s">
        <v>7</v>
      </c>
      <c r="H15" s="64"/>
      <c r="I15" s="24">
        <v>69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/>
      <c r="C16" s="25" t="s">
        <v>7</v>
      </c>
      <c r="D16" s="25" t="s">
        <v>7</v>
      </c>
      <c r="E16" s="25" t="s">
        <v>7</v>
      </c>
      <c r="F16" s="25" t="s">
        <v>7</v>
      </c>
      <c r="G16" s="63" t="s">
        <v>7</v>
      </c>
      <c r="H16" s="64"/>
      <c r="I16" s="24"/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80"/>
      <c r="C17" s="28" t="s">
        <v>7</v>
      </c>
      <c r="D17" s="28" t="s">
        <v>7</v>
      </c>
      <c r="E17" s="28" t="s">
        <v>7</v>
      </c>
      <c r="F17" s="28" t="s">
        <v>7</v>
      </c>
      <c r="G17" s="65" t="s">
        <v>7</v>
      </c>
      <c r="H17" s="66"/>
      <c r="I17" s="80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/>
    </row>
    <row r="18" spans="1:16" ht="18.75" customHeight="1" thickTop="1">
      <c r="A18" s="8" t="s">
        <v>16</v>
      </c>
      <c r="B18" s="22">
        <f aca="true" t="shared" si="0" ref="B18:N18">SUM(B19+B23+B26+B27+B28+B29+B30+B31+B32)</f>
        <v>2488</v>
      </c>
      <c r="C18" s="22">
        <f t="shared" si="0"/>
        <v>1995</v>
      </c>
      <c r="D18" s="22">
        <f t="shared" si="0"/>
        <v>358</v>
      </c>
      <c r="E18" s="22">
        <f t="shared" si="0"/>
        <v>135</v>
      </c>
      <c r="F18" s="22">
        <f t="shared" si="0"/>
        <v>0</v>
      </c>
      <c r="G18" s="61">
        <f t="shared" si="0"/>
        <v>0</v>
      </c>
      <c r="H18" s="62">
        <f t="shared" si="0"/>
        <v>0</v>
      </c>
      <c r="I18" s="21">
        <f t="shared" si="0"/>
        <v>2439</v>
      </c>
      <c r="J18" s="22">
        <f t="shared" si="0"/>
        <v>1995</v>
      </c>
      <c r="K18" s="22">
        <f t="shared" si="0"/>
        <v>375</v>
      </c>
      <c r="L18" s="22">
        <f t="shared" si="0"/>
        <v>69</v>
      </c>
      <c r="M18" s="22">
        <f t="shared" si="0"/>
        <v>0</v>
      </c>
      <c r="N18" s="22">
        <f t="shared" si="0"/>
        <v>0</v>
      </c>
      <c r="O18" s="12">
        <f>IF(D18=0,,(K18/D18)*100)</f>
        <v>104.74860335195531</v>
      </c>
      <c r="P18" s="13">
        <f>SUM(P19+P23+P26+P27+P28+P29+P30+P31+P32)</f>
        <v>0</v>
      </c>
    </row>
    <row r="19" spans="1:16" ht="18.75" customHeight="1">
      <c r="A19" s="20" t="s">
        <v>17</v>
      </c>
      <c r="B19" s="21">
        <f aca="true" t="shared" si="1" ref="B19:N19">SUM(B20:B22)</f>
        <v>335</v>
      </c>
      <c r="C19" s="22">
        <f t="shared" si="1"/>
        <v>10</v>
      </c>
      <c r="D19" s="22">
        <f t="shared" si="1"/>
        <v>210</v>
      </c>
      <c r="E19" s="22">
        <f t="shared" si="1"/>
        <v>115</v>
      </c>
      <c r="F19" s="22">
        <f t="shared" si="1"/>
        <v>0</v>
      </c>
      <c r="G19" s="61">
        <f t="shared" si="1"/>
        <v>0</v>
      </c>
      <c r="H19" s="62">
        <f t="shared" si="1"/>
        <v>0</v>
      </c>
      <c r="I19" s="21">
        <f t="shared" si="1"/>
        <v>271</v>
      </c>
      <c r="J19" s="22">
        <f t="shared" si="1"/>
        <v>10</v>
      </c>
      <c r="K19" s="22">
        <f t="shared" si="1"/>
        <v>218</v>
      </c>
      <c r="L19" s="22">
        <f t="shared" si="1"/>
        <v>43</v>
      </c>
      <c r="M19" s="22">
        <f t="shared" si="1"/>
        <v>0</v>
      </c>
      <c r="N19" s="22">
        <f t="shared" si="1"/>
        <v>0</v>
      </c>
      <c r="O19" s="12">
        <f>IF(D19=0,,(K19/D19)*100)</f>
        <v>103.80952380952382</v>
      </c>
      <c r="P19" s="13">
        <f>SUM(P20:P22)</f>
        <v>0</v>
      </c>
    </row>
    <row r="20" spans="1:16" ht="18.75" customHeight="1">
      <c r="A20" s="23" t="s">
        <v>18</v>
      </c>
      <c r="B20" s="31">
        <f>SUM(C20:G20)</f>
        <v>75</v>
      </c>
      <c r="C20" s="32">
        <v>10</v>
      </c>
      <c r="D20" s="32">
        <v>10</v>
      </c>
      <c r="E20" s="32">
        <v>55</v>
      </c>
      <c r="F20" s="32"/>
      <c r="G20" s="32"/>
      <c r="H20" s="64"/>
      <c r="I20" s="31">
        <f>SUM(J20:N20)</f>
        <v>63</v>
      </c>
      <c r="J20" s="32">
        <v>10</v>
      </c>
      <c r="K20" s="32">
        <v>10</v>
      </c>
      <c r="L20" s="32">
        <v>43</v>
      </c>
      <c r="M20" s="32"/>
      <c r="N20" s="32"/>
      <c r="O20" s="12">
        <f aca="true" t="shared" si="2" ref="O20:O32">IF(D20=0,,(K20/D20)*100)</f>
        <v>100</v>
      </c>
      <c r="P20" s="26"/>
    </row>
    <row r="21" spans="1:16" ht="18.75" customHeight="1">
      <c r="A21" s="23" t="s">
        <v>19</v>
      </c>
      <c r="B21" s="31">
        <f>SUM(C21:G21)</f>
        <v>0</v>
      </c>
      <c r="C21" s="32"/>
      <c r="D21" s="32"/>
      <c r="E21" s="32"/>
      <c r="F21" s="32"/>
      <c r="G21" s="32"/>
      <c r="H21" s="64"/>
      <c r="I21" s="31">
        <f>SUM(J21:N21)</f>
        <v>0</v>
      </c>
      <c r="J21" s="32"/>
      <c r="K21" s="32"/>
      <c r="L21" s="32"/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260</v>
      </c>
      <c r="C22" s="32"/>
      <c r="D22" s="32">
        <v>200</v>
      </c>
      <c r="E22" s="32">
        <v>60</v>
      </c>
      <c r="F22" s="32"/>
      <c r="G22" s="32"/>
      <c r="H22" s="64"/>
      <c r="I22" s="31">
        <f>SUM(J22:N22)</f>
        <v>208</v>
      </c>
      <c r="J22" s="32"/>
      <c r="K22" s="32">
        <v>208</v>
      </c>
      <c r="L22" s="32"/>
      <c r="M22" s="32"/>
      <c r="N22" s="32"/>
      <c r="O22" s="12">
        <f t="shared" si="2"/>
        <v>104</v>
      </c>
      <c r="P22" s="26"/>
    </row>
    <row r="23" spans="1:16" ht="18.75" customHeight="1">
      <c r="A23" s="20" t="s">
        <v>21</v>
      </c>
      <c r="B23" s="21">
        <f>SUM(B24:B25)</f>
        <v>91</v>
      </c>
      <c r="C23" s="22">
        <f aca="true" t="shared" si="3" ref="C23:N23">SUM(C24:C25)</f>
        <v>15</v>
      </c>
      <c r="D23" s="22">
        <f t="shared" si="3"/>
        <v>56</v>
      </c>
      <c r="E23" s="22">
        <f t="shared" si="3"/>
        <v>20</v>
      </c>
      <c r="F23" s="22">
        <f t="shared" si="3"/>
        <v>0</v>
      </c>
      <c r="G23" s="61">
        <f t="shared" si="3"/>
        <v>0</v>
      </c>
      <c r="H23" s="62">
        <f t="shared" si="3"/>
        <v>0</v>
      </c>
      <c r="I23" s="21">
        <f t="shared" si="3"/>
        <v>106</v>
      </c>
      <c r="J23" s="22">
        <f t="shared" si="3"/>
        <v>15</v>
      </c>
      <c r="K23" s="22">
        <f t="shared" si="3"/>
        <v>65</v>
      </c>
      <c r="L23" s="22">
        <f t="shared" si="3"/>
        <v>26</v>
      </c>
      <c r="M23" s="22">
        <f t="shared" si="3"/>
        <v>0</v>
      </c>
      <c r="N23" s="22">
        <f t="shared" si="3"/>
        <v>0</v>
      </c>
      <c r="O23" s="12">
        <f t="shared" si="2"/>
        <v>116.07142857142858</v>
      </c>
      <c r="P23" s="13">
        <f>SUM(P24:P25)</f>
        <v>0</v>
      </c>
    </row>
    <row r="24" spans="1:16" ht="18.75" customHeight="1">
      <c r="A24" s="23" t="s">
        <v>22</v>
      </c>
      <c r="B24" s="31">
        <f aca="true" t="shared" si="4" ref="B24:B32">SUM(C24:G24)</f>
        <v>30</v>
      </c>
      <c r="C24" s="32"/>
      <c r="D24" s="32">
        <v>10</v>
      </c>
      <c r="E24" s="32">
        <v>20</v>
      </c>
      <c r="F24" s="32"/>
      <c r="G24" s="32"/>
      <c r="H24" s="64"/>
      <c r="I24" s="31">
        <f>SUM(J24:N24)</f>
        <v>31</v>
      </c>
      <c r="J24" s="32"/>
      <c r="K24" s="32">
        <v>17</v>
      </c>
      <c r="L24" s="32">
        <v>14</v>
      </c>
      <c r="M24" s="32"/>
      <c r="N24" s="32"/>
      <c r="O24" s="12">
        <f t="shared" si="2"/>
        <v>170</v>
      </c>
      <c r="P24" s="26"/>
    </row>
    <row r="25" spans="1:16" ht="18.75" customHeight="1">
      <c r="A25" s="23" t="s">
        <v>23</v>
      </c>
      <c r="B25" s="31">
        <f t="shared" si="4"/>
        <v>61</v>
      </c>
      <c r="C25" s="32">
        <v>15</v>
      </c>
      <c r="D25" s="32">
        <v>46</v>
      </c>
      <c r="E25" s="32"/>
      <c r="F25" s="32"/>
      <c r="G25" s="32"/>
      <c r="H25" s="64"/>
      <c r="I25" s="31">
        <f>SUM(J25:N25)</f>
        <v>75</v>
      </c>
      <c r="J25" s="32">
        <v>15</v>
      </c>
      <c r="K25" s="32">
        <v>48</v>
      </c>
      <c r="L25" s="32">
        <v>12</v>
      </c>
      <c r="M25" s="32"/>
      <c r="N25" s="32"/>
      <c r="O25" s="12">
        <f t="shared" si="2"/>
        <v>104.34782608695652</v>
      </c>
      <c r="P25" s="26"/>
    </row>
    <row r="26" spans="1:16" ht="18.75" customHeight="1">
      <c r="A26" s="20" t="s">
        <v>24</v>
      </c>
      <c r="B26" s="31">
        <f t="shared" si="4"/>
        <v>1450</v>
      </c>
      <c r="C26" s="81">
        <v>1450</v>
      </c>
      <c r="D26" s="32"/>
      <c r="E26" s="32"/>
      <c r="F26" s="32"/>
      <c r="G26" s="32"/>
      <c r="H26" s="67"/>
      <c r="I26" s="33">
        <f>SUM(J26:N26)</f>
        <v>1450</v>
      </c>
      <c r="J26" s="34">
        <v>1450</v>
      </c>
      <c r="K26" s="34"/>
      <c r="L26" s="34"/>
      <c r="M26" s="34"/>
      <c r="N26" s="34"/>
      <c r="O26" s="12">
        <f t="shared" si="2"/>
        <v>0</v>
      </c>
      <c r="P26" s="82"/>
    </row>
    <row r="27" spans="1:16" ht="18.75" customHeight="1">
      <c r="A27" s="35" t="s">
        <v>25</v>
      </c>
      <c r="B27" s="31">
        <f t="shared" si="4"/>
        <v>520</v>
      </c>
      <c r="C27" s="81">
        <v>520</v>
      </c>
      <c r="D27" s="32"/>
      <c r="E27" s="32"/>
      <c r="F27" s="32"/>
      <c r="G27" s="32"/>
      <c r="H27" s="67"/>
      <c r="I27" s="33">
        <f aca="true" t="shared" si="5" ref="I27:I32">SUM(J27:N27)</f>
        <v>520</v>
      </c>
      <c r="J27" s="34">
        <v>520</v>
      </c>
      <c r="K27" s="34"/>
      <c r="L27" s="34"/>
      <c r="M27" s="34"/>
      <c r="N27" s="34"/>
      <c r="O27" s="12">
        <f t="shared" si="2"/>
        <v>0</v>
      </c>
      <c r="P27" s="82"/>
    </row>
    <row r="28" spans="1:16" ht="18.75" customHeight="1">
      <c r="A28" s="20" t="s">
        <v>26</v>
      </c>
      <c r="B28" s="31">
        <f t="shared" si="4"/>
        <v>0</v>
      </c>
      <c r="C28" s="81"/>
      <c r="D28" s="81"/>
      <c r="E28" s="81"/>
      <c r="F28" s="81"/>
      <c r="G28" s="81"/>
      <c r="H28" s="67"/>
      <c r="I28" s="33">
        <f t="shared" si="5"/>
        <v>0</v>
      </c>
      <c r="J28" s="34"/>
      <c r="K28" s="34"/>
      <c r="L28" s="34"/>
      <c r="M28" s="34"/>
      <c r="N28" s="34"/>
      <c r="O28" s="12">
        <f t="shared" si="2"/>
        <v>0</v>
      </c>
      <c r="P28" s="82"/>
    </row>
    <row r="29" spans="1:16" ht="18.75" customHeight="1">
      <c r="A29" s="20" t="s">
        <v>27</v>
      </c>
      <c r="B29" s="31">
        <f t="shared" si="4"/>
        <v>0</v>
      </c>
      <c r="C29" s="81"/>
      <c r="D29" s="81"/>
      <c r="E29" s="81"/>
      <c r="F29" s="81"/>
      <c r="G29" s="81"/>
      <c r="H29" s="67"/>
      <c r="I29" s="33">
        <f t="shared" si="5"/>
        <v>0</v>
      </c>
      <c r="J29" s="34"/>
      <c r="K29" s="34"/>
      <c r="L29" s="34"/>
      <c r="M29" s="34"/>
      <c r="N29" s="34"/>
      <c r="O29" s="12">
        <f t="shared" si="2"/>
        <v>0</v>
      </c>
      <c r="P29" s="82"/>
    </row>
    <row r="30" spans="1:16" ht="18.75" customHeight="1">
      <c r="A30" s="36" t="s">
        <v>58</v>
      </c>
      <c r="B30" s="31">
        <f t="shared" si="4"/>
        <v>92</v>
      </c>
      <c r="C30" s="83"/>
      <c r="D30" s="83">
        <v>92</v>
      </c>
      <c r="E30" s="83"/>
      <c r="F30" s="83"/>
      <c r="G30" s="83"/>
      <c r="H30" s="84"/>
      <c r="I30" s="33">
        <f t="shared" si="5"/>
        <v>92</v>
      </c>
      <c r="J30" s="85"/>
      <c r="K30" s="85">
        <v>92</v>
      </c>
      <c r="L30" s="86"/>
      <c r="M30" s="86"/>
      <c r="N30" s="86"/>
      <c r="O30" s="12">
        <f t="shared" si="2"/>
        <v>100</v>
      </c>
      <c r="P30" s="87"/>
    </row>
    <row r="31" spans="1:16" ht="18.75" customHeight="1">
      <c r="A31" s="36" t="s">
        <v>59</v>
      </c>
      <c r="B31" s="31">
        <f t="shared" si="4"/>
        <v>0</v>
      </c>
      <c r="C31" s="83"/>
      <c r="D31" s="83"/>
      <c r="E31" s="83"/>
      <c r="F31" s="83"/>
      <c r="G31" s="83"/>
      <c r="H31" s="84"/>
      <c r="I31" s="33">
        <f t="shared" si="5"/>
        <v>0</v>
      </c>
      <c r="J31" s="85"/>
      <c r="K31" s="85"/>
      <c r="L31" s="86"/>
      <c r="M31" s="86"/>
      <c r="N31" s="86"/>
      <c r="O31" s="12">
        <f t="shared" si="2"/>
        <v>0</v>
      </c>
      <c r="P31" s="87"/>
    </row>
    <row r="32" spans="1:16" ht="18.75" customHeight="1" thickBot="1">
      <c r="A32" s="37" t="s">
        <v>28</v>
      </c>
      <c r="B32" s="88">
        <f t="shared" si="4"/>
        <v>0</v>
      </c>
      <c r="C32" s="83"/>
      <c r="D32" s="83"/>
      <c r="E32" s="83"/>
      <c r="F32" s="83"/>
      <c r="G32" s="83"/>
      <c r="H32" s="69"/>
      <c r="I32" s="38">
        <f t="shared" si="5"/>
        <v>0</v>
      </c>
      <c r="J32" s="39"/>
      <c r="K32" s="39">
        <v>0</v>
      </c>
      <c r="L32" s="89"/>
      <c r="M32" s="89"/>
      <c r="N32" s="89"/>
      <c r="O32" s="12">
        <f t="shared" si="2"/>
        <v>0</v>
      </c>
      <c r="P32" s="90"/>
    </row>
    <row r="33" spans="1:16" ht="18.75" customHeight="1" thickBot="1" thickTop="1">
      <c r="A33" s="37" t="s">
        <v>56</v>
      </c>
      <c r="B33" s="70">
        <f>SUM(B9-B18)</f>
        <v>0</v>
      </c>
      <c r="C33" s="71" t="s">
        <v>7</v>
      </c>
      <c r="D33" s="71" t="s">
        <v>7</v>
      </c>
      <c r="E33" s="72" t="s">
        <v>7</v>
      </c>
      <c r="F33" s="72" t="s">
        <v>7</v>
      </c>
      <c r="G33" s="40" t="s">
        <v>7</v>
      </c>
      <c r="H33" s="73">
        <f>SUM(H9-H18)</f>
        <v>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91">
        <f>SUM(P9-P18)</f>
        <v>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 t="s">
        <v>30</v>
      </c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31</v>
      </c>
      <c r="B40" s="3" t="s">
        <v>70</v>
      </c>
      <c r="C40" s="94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37</v>
      </c>
      <c r="B41" s="47" t="s">
        <v>65</v>
      </c>
      <c r="C41" s="95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32</v>
      </c>
      <c r="B42" s="47" t="s">
        <v>69</v>
      </c>
      <c r="C42" s="95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97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4">
      <selection activeCell="K19" sqref="K19"/>
    </sheetView>
  </sheetViews>
  <sheetFormatPr defaultColWidth="9.00390625" defaultRowHeight="12.75"/>
  <cols>
    <col min="1" max="1" width="28.25390625" style="1" customWidth="1"/>
    <col min="2" max="2" width="10.375" style="1" customWidth="1"/>
    <col min="3" max="3" width="10.625" style="96" customWidth="1"/>
    <col min="4" max="4" width="9.75390625" style="1" customWidth="1"/>
    <col min="5" max="5" width="10.00390625" style="1" customWidth="1"/>
    <col min="6" max="8" width="9.75390625" style="1" customWidth="1"/>
    <col min="9" max="10" width="10.37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5" ht="13.5" customHeight="1">
      <c r="A2" s="2"/>
      <c r="B2" s="2"/>
      <c r="C2" s="79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54</v>
      </c>
      <c r="B3" s="4" t="s">
        <v>67</v>
      </c>
      <c r="C3" s="57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57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75" t="s">
        <v>73</v>
      </c>
      <c r="C5" s="176"/>
      <c r="D5" s="176"/>
      <c r="E5" s="176"/>
      <c r="F5" s="176"/>
      <c r="G5" s="176"/>
      <c r="H5" s="177"/>
      <c r="I5" s="178" t="s">
        <v>74</v>
      </c>
      <c r="J5" s="179"/>
      <c r="K5" s="179"/>
      <c r="L5" s="179"/>
      <c r="M5" s="179"/>
      <c r="N5" s="179"/>
      <c r="O5" s="179"/>
      <c r="P5" s="180"/>
    </row>
    <row r="6" spans="1:16" ht="23.25" customHeight="1">
      <c r="A6" s="173" t="s">
        <v>0</v>
      </c>
      <c r="B6" s="161" t="s">
        <v>33</v>
      </c>
      <c r="C6" s="165" t="s">
        <v>1</v>
      </c>
      <c r="D6" s="165" t="s">
        <v>2</v>
      </c>
      <c r="E6" s="165" t="s">
        <v>3</v>
      </c>
      <c r="F6" s="165" t="s">
        <v>4</v>
      </c>
      <c r="G6" s="183" t="s">
        <v>5</v>
      </c>
      <c r="H6" s="168" t="s">
        <v>34</v>
      </c>
      <c r="I6" s="161" t="s">
        <v>35</v>
      </c>
      <c r="J6" s="165" t="s">
        <v>1</v>
      </c>
      <c r="K6" s="165" t="s">
        <v>2</v>
      </c>
      <c r="L6" s="165" t="s">
        <v>3</v>
      </c>
      <c r="M6" s="165" t="s">
        <v>4</v>
      </c>
      <c r="N6" s="165" t="s">
        <v>5</v>
      </c>
      <c r="O6" s="163" t="s">
        <v>55</v>
      </c>
      <c r="P6" s="171" t="s">
        <v>34</v>
      </c>
    </row>
    <row r="7" spans="1:16" ht="18.75" customHeight="1">
      <c r="A7" s="173"/>
      <c r="B7" s="161"/>
      <c r="C7" s="181"/>
      <c r="D7" s="181"/>
      <c r="E7" s="166"/>
      <c r="F7" s="166"/>
      <c r="G7" s="184"/>
      <c r="H7" s="169"/>
      <c r="I7" s="161"/>
      <c r="J7" s="181"/>
      <c r="K7" s="181"/>
      <c r="L7" s="166"/>
      <c r="M7" s="166"/>
      <c r="N7" s="166"/>
      <c r="O7" s="163"/>
      <c r="P7" s="171"/>
    </row>
    <row r="8" spans="1:16" ht="17.25" customHeight="1">
      <c r="A8" s="174"/>
      <c r="B8" s="162"/>
      <c r="C8" s="182"/>
      <c r="D8" s="182"/>
      <c r="E8" s="167"/>
      <c r="F8" s="167"/>
      <c r="G8" s="185"/>
      <c r="H8" s="170"/>
      <c r="I8" s="162"/>
      <c r="J8" s="182"/>
      <c r="K8" s="182"/>
      <c r="L8" s="167"/>
      <c r="M8" s="167"/>
      <c r="N8" s="167"/>
      <c r="O8" s="164"/>
      <c r="P8" s="172"/>
    </row>
    <row r="9" spans="1:16" ht="18.75" customHeight="1">
      <c r="A9" s="8" t="s">
        <v>6</v>
      </c>
      <c r="B9" s="58">
        <f>SUM(B10:B14)</f>
        <v>2376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9">
        <f>SUM(H15:H17)</f>
        <v>0</v>
      </c>
      <c r="I9" s="11">
        <f>SUM(I10:I14)</f>
        <v>2341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0</v>
      </c>
    </row>
    <row r="10" spans="1:16" ht="18.75" customHeight="1">
      <c r="A10" s="14" t="s">
        <v>8</v>
      </c>
      <c r="B10" s="15">
        <v>1953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0" t="s">
        <v>7</v>
      </c>
      <c r="I10" s="15">
        <v>1953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333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60" t="s">
        <v>7</v>
      </c>
      <c r="I11" s="15">
        <v>350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/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60" t="s">
        <v>7</v>
      </c>
      <c r="I12" s="15"/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/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60" t="s">
        <v>7</v>
      </c>
      <c r="I13" s="15"/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90</v>
      </c>
      <c r="C14" s="22" t="s">
        <v>7</v>
      </c>
      <c r="D14" s="22" t="s">
        <v>7</v>
      </c>
      <c r="E14" s="22" t="s">
        <v>7</v>
      </c>
      <c r="F14" s="22" t="s">
        <v>7</v>
      </c>
      <c r="G14" s="61" t="s">
        <v>7</v>
      </c>
      <c r="H14" s="62">
        <f>SUM(H15:H17)</f>
        <v>0</v>
      </c>
      <c r="I14" s="21">
        <f>SUM(I15:I17)</f>
        <v>38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0</v>
      </c>
    </row>
    <row r="15" spans="1:16" ht="18.75" customHeight="1">
      <c r="A15" s="23" t="s">
        <v>13</v>
      </c>
      <c r="B15" s="24">
        <v>90</v>
      </c>
      <c r="C15" s="25" t="s">
        <v>7</v>
      </c>
      <c r="D15" s="25" t="s">
        <v>7</v>
      </c>
      <c r="E15" s="25" t="s">
        <v>7</v>
      </c>
      <c r="F15" s="25" t="s">
        <v>7</v>
      </c>
      <c r="G15" s="63" t="s">
        <v>7</v>
      </c>
      <c r="H15" s="64"/>
      <c r="I15" s="24">
        <v>38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/>
      <c r="C16" s="25" t="s">
        <v>7</v>
      </c>
      <c r="D16" s="25" t="s">
        <v>7</v>
      </c>
      <c r="E16" s="25" t="s">
        <v>7</v>
      </c>
      <c r="F16" s="25" t="s">
        <v>7</v>
      </c>
      <c r="G16" s="63" t="s">
        <v>7</v>
      </c>
      <c r="H16" s="64"/>
      <c r="I16" s="24"/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80"/>
      <c r="C17" s="28" t="s">
        <v>7</v>
      </c>
      <c r="D17" s="28" t="s">
        <v>7</v>
      </c>
      <c r="E17" s="28" t="s">
        <v>7</v>
      </c>
      <c r="F17" s="28" t="s">
        <v>7</v>
      </c>
      <c r="G17" s="65" t="s">
        <v>7</v>
      </c>
      <c r="H17" s="66"/>
      <c r="I17" s="80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/>
    </row>
    <row r="18" spans="1:16" ht="18.75" customHeight="1" thickTop="1">
      <c r="A18" s="8" t="s">
        <v>16</v>
      </c>
      <c r="B18" s="22">
        <f aca="true" t="shared" si="0" ref="B18:N18">SUM(B19+B23+B26+B27+B28+B29+B30+B31+B32)</f>
        <v>2376</v>
      </c>
      <c r="C18" s="22">
        <f t="shared" si="0"/>
        <v>1953</v>
      </c>
      <c r="D18" s="22">
        <f t="shared" si="0"/>
        <v>333</v>
      </c>
      <c r="E18" s="22">
        <f t="shared" si="0"/>
        <v>90</v>
      </c>
      <c r="F18" s="22">
        <f t="shared" si="0"/>
        <v>0</v>
      </c>
      <c r="G18" s="61">
        <f t="shared" si="0"/>
        <v>0</v>
      </c>
      <c r="H18" s="62">
        <f t="shared" si="0"/>
        <v>0</v>
      </c>
      <c r="I18" s="21">
        <f t="shared" si="0"/>
        <v>2341</v>
      </c>
      <c r="J18" s="22">
        <f t="shared" si="0"/>
        <v>1953</v>
      </c>
      <c r="K18" s="22">
        <f t="shared" si="0"/>
        <v>350</v>
      </c>
      <c r="L18" s="22">
        <f t="shared" si="0"/>
        <v>38</v>
      </c>
      <c r="M18" s="22">
        <f t="shared" si="0"/>
        <v>0</v>
      </c>
      <c r="N18" s="22">
        <f t="shared" si="0"/>
        <v>0</v>
      </c>
      <c r="O18" s="12">
        <f>IF(D18=0,,(K18/D18)*100)</f>
        <v>105.10510510510511</v>
      </c>
      <c r="P18" s="13">
        <f>SUM(P19+P23+P26+P27+P28+P29+P30+P31+P32)</f>
        <v>0</v>
      </c>
    </row>
    <row r="19" spans="1:16" ht="18.75" customHeight="1">
      <c r="A19" s="20" t="s">
        <v>17</v>
      </c>
      <c r="B19" s="21">
        <f aca="true" t="shared" si="1" ref="B19:N19">SUM(B20:B22)</f>
        <v>293</v>
      </c>
      <c r="C19" s="22">
        <f t="shared" si="1"/>
        <v>0</v>
      </c>
      <c r="D19" s="22">
        <f t="shared" si="1"/>
        <v>213</v>
      </c>
      <c r="E19" s="22">
        <f t="shared" si="1"/>
        <v>80</v>
      </c>
      <c r="F19" s="22">
        <f t="shared" si="1"/>
        <v>0</v>
      </c>
      <c r="G19" s="61">
        <f t="shared" si="1"/>
        <v>0</v>
      </c>
      <c r="H19" s="62">
        <f t="shared" si="1"/>
        <v>0</v>
      </c>
      <c r="I19" s="21">
        <f t="shared" si="1"/>
        <v>243</v>
      </c>
      <c r="J19" s="22">
        <f t="shared" si="1"/>
        <v>0</v>
      </c>
      <c r="K19" s="22">
        <f t="shared" si="1"/>
        <v>220</v>
      </c>
      <c r="L19" s="22">
        <f t="shared" si="1"/>
        <v>23</v>
      </c>
      <c r="M19" s="22">
        <f t="shared" si="1"/>
        <v>0</v>
      </c>
      <c r="N19" s="22">
        <f t="shared" si="1"/>
        <v>0</v>
      </c>
      <c r="O19" s="12">
        <f>IF(D19=0,,(K19/D19)*100)</f>
        <v>103.28638497652582</v>
      </c>
      <c r="P19" s="13">
        <f>SUM(P20:P22)</f>
        <v>0</v>
      </c>
    </row>
    <row r="20" spans="1:16" ht="18.75" customHeight="1">
      <c r="A20" s="23" t="s">
        <v>18</v>
      </c>
      <c r="B20" s="31">
        <f>SUM(C20:G20)</f>
        <v>143</v>
      </c>
      <c r="C20" s="32"/>
      <c r="D20" s="32">
        <v>73</v>
      </c>
      <c r="E20" s="32">
        <v>70</v>
      </c>
      <c r="F20" s="32"/>
      <c r="G20" s="32"/>
      <c r="H20" s="64"/>
      <c r="I20" s="31">
        <f>SUM(J20:N20)</f>
        <v>98</v>
      </c>
      <c r="J20" s="32"/>
      <c r="K20" s="32">
        <v>75</v>
      </c>
      <c r="L20" s="32">
        <v>23</v>
      </c>
      <c r="M20" s="32"/>
      <c r="N20" s="32"/>
      <c r="O20" s="12">
        <f aca="true" t="shared" si="2" ref="O20:O32">IF(D20=0,,(K20/D20)*100)</f>
        <v>102.73972602739727</v>
      </c>
      <c r="P20" s="26"/>
    </row>
    <row r="21" spans="1:16" ht="18.75" customHeight="1">
      <c r="A21" s="23" t="s">
        <v>19</v>
      </c>
      <c r="B21" s="31">
        <f>SUM(C21:G21)</f>
        <v>0</v>
      </c>
      <c r="C21" s="32"/>
      <c r="D21" s="32"/>
      <c r="E21" s="32"/>
      <c r="F21" s="32"/>
      <c r="G21" s="32"/>
      <c r="H21" s="64"/>
      <c r="I21" s="31">
        <f>SUM(J21:N21)</f>
        <v>0</v>
      </c>
      <c r="J21" s="32"/>
      <c r="K21" s="32"/>
      <c r="L21" s="32"/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150</v>
      </c>
      <c r="C22" s="32"/>
      <c r="D22" s="32">
        <v>140</v>
      </c>
      <c r="E22" s="32">
        <v>10</v>
      </c>
      <c r="F22" s="32"/>
      <c r="G22" s="32"/>
      <c r="H22" s="64"/>
      <c r="I22" s="31">
        <f>SUM(J22:N22)</f>
        <v>145</v>
      </c>
      <c r="J22" s="32"/>
      <c r="K22" s="32">
        <v>145</v>
      </c>
      <c r="L22" s="32"/>
      <c r="M22" s="32"/>
      <c r="N22" s="32"/>
      <c r="O22" s="12">
        <f t="shared" si="2"/>
        <v>103.57142857142858</v>
      </c>
      <c r="P22" s="26"/>
    </row>
    <row r="23" spans="1:16" ht="18.75" customHeight="1">
      <c r="A23" s="20" t="s">
        <v>21</v>
      </c>
      <c r="B23" s="21">
        <f>SUM(B24:B25)</f>
        <v>130</v>
      </c>
      <c r="C23" s="22">
        <f aca="true" t="shared" si="3" ref="C23:N23">SUM(C24:C25)</f>
        <v>0</v>
      </c>
      <c r="D23" s="22">
        <f t="shared" si="3"/>
        <v>120</v>
      </c>
      <c r="E23" s="22">
        <f t="shared" si="3"/>
        <v>10</v>
      </c>
      <c r="F23" s="22">
        <f t="shared" si="3"/>
        <v>0</v>
      </c>
      <c r="G23" s="61">
        <f t="shared" si="3"/>
        <v>0</v>
      </c>
      <c r="H23" s="62">
        <f t="shared" si="3"/>
        <v>0</v>
      </c>
      <c r="I23" s="21">
        <f t="shared" si="3"/>
        <v>145</v>
      </c>
      <c r="J23" s="22">
        <f t="shared" si="3"/>
        <v>0</v>
      </c>
      <c r="K23" s="22">
        <f t="shared" si="3"/>
        <v>130</v>
      </c>
      <c r="L23" s="22">
        <f t="shared" si="3"/>
        <v>15</v>
      </c>
      <c r="M23" s="22">
        <f t="shared" si="3"/>
        <v>0</v>
      </c>
      <c r="N23" s="22">
        <f t="shared" si="3"/>
        <v>0</v>
      </c>
      <c r="O23" s="12">
        <f t="shared" si="2"/>
        <v>108.33333333333333</v>
      </c>
      <c r="P23" s="13">
        <f>SUM(P24:P25)</f>
        <v>0</v>
      </c>
    </row>
    <row r="24" spans="1:16" ht="18.75" customHeight="1">
      <c r="A24" s="23" t="s">
        <v>22</v>
      </c>
      <c r="B24" s="31">
        <f aca="true" t="shared" si="4" ref="B24:B32">SUM(C24:G24)</f>
        <v>25</v>
      </c>
      <c r="C24" s="32"/>
      <c r="D24" s="32">
        <v>25</v>
      </c>
      <c r="E24" s="32"/>
      <c r="F24" s="32"/>
      <c r="G24" s="32"/>
      <c r="H24" s="64"/>
      <c r="I24" s="31">
        <f>SUM(J24:N24)</f>
        <v>30</v>
      </c>
      <c r="J24" s="32"/>
      <c r="K24" s="32">
        <v>30</v>
      </c>
      <c r="L24" s="32"/>
      <c r="M24" s="32"/>
      <c r="N24" s="32"/>
      <c r="O24" s="12">
        <f t="shared" si="2"/>
        <v>120</v>
      </c>
      <c r="P24" s="26"/>
    </row>
    <row r="25" spans="1:16" ht="18.75" customHeight="1">
      <c r="A25" s="23" t="s">
        <v>23</v>
      </c>
      <c r="B25" s="31">
        <f t="shared" si="4"/>
        <v>105</v>
      </c>
      <c r="C25" s="32"/>
      <c r="D25" s="32">
        <v>95</v>
      </c>
      <c r="E25" s="32">
        <v>10</v>
      </c>
      <c r="F25" s="32"/>
      <c r="G25" s="32"/>
      <c r="H25" s="64"/>
      <c r="I25" s="31">
        <f>SUM(J25:N25)</f>
        <v>115</v>
      </c>
      <c r="J25" s="32"/>
      <c r="K25" s="32">
        <v>100</v>
      </c>
      <c r="L25" s="32">
        <v>15</v>
      </c>
      <c r="M25" s="32"/>
      <c r="N25" s="32"/>
      <c r="O25" s="12">
        <f t="shared" si="2"/>
        <v>105.26315789473684</v>
      </c>
      <c r="P25" s="26"/>
    </row>
    <row r="26" spans="1:16" ht="18.75" customHeight="1">
      <c r="A26" s="20" t="s">
        <v>24</v>
      </c>
      <c r="B26" s="31">
        <f t="shared" si="4"/>
        <v>1436</v>
      </c>
      <c r="C26" s="81">
        <v>1436</v>
      </c>
      <c r="D26" s="32"/>
      <c r="E26" s="32"/>
      <c r="F26" s="32"/>
      <c r="G26" s="32"/>
      <c r="H26" s="67"/>
      <c r="I26" s="33">
        <f>SUM(J26:N26)</f>
        <v>1436</v>
      </c>
      <c r="J26" s="34">
        <v>1436</v>
      </c>
      <c r="K26" s="34"/>
      <c r="L26" s="34"/>
      <c r="M26" s="34"/>
      <c r="N26" s="34"/>
      <c r="O26" s="12">
        <f t="shared" si="2"/>
        <v>0</v>
      </c>
      <c r="P26" s="82"/>
    </row>
    <row r="27" spans="1:16" ht="18.75" customHeight="1">
      <c r="A27" s="35" t="s">
        <v>25</v>
      </c>
      <c r="B27" s="31">
        <f t="shared" si="4"/>
        <v>517</v>
      </c>
      <c r="C27" s="81">
        <v>517</v>
      </c>
      <c r="D27" s="32"/>
      <c r="E27" s="32"/>
      <c r="F27" s="32"/>
      <c r="G27" s="32"/>
      <c r="H27" s="67"/>
      <c r="I27" s="33">
        <f aca="true" t="shared" si="5" ref="I27:I32">SUM(J27:N27)</f>
        <v>517</v>
      </c>
      <c r="J27" s="34">
        <v>517</v>
      </c>
      <c r="K27" s="34"/>
      <c r="L27" s="34"/>
      <c r="M27" s="34"/>
      <c r="N27" s="34"/>
      <c r="O27" s="12">
        <f t="shared" si="2"/>
        <v>0</v>
      </c>
      <c r="P27" s="82"/>
    </row>
    <row r="28" spans="1:16" ht="18.75" customHeight="1">
      <c r="A28" s="20" t="s">
        <v>26</v>
      </c>
      <c r="B28" s="31">
        <f t="shared" si="4"/>
        <v>0</v>
      </c>
      <c r="C28" s="81"/>
      <c r="D28" s="81"/>
      <c r="E28" s="81"/>
      <c r="F28" s="81"/>
      <c r="G28" s="81"/>
      <c r="H28" s="67"/>
      <c r="I28" s="33">
        <f t="shared" si="5"/>
        <v>0</v>
      </c>
      <c r="J28" s="34"/>
      <c r="K28" s="34"/>
      <c r="L28" s="34"/>
      <c r="M28" s="34"/>
      <c r="N28" s="34"/>
      <c r="O28" s="12">
        <f t="shared" si="2"/>
        <v>0</v>
      </c>
      <c r="P28" s="82"/>
    </row>
    <row r="29" spans="1:16" ht="18.75" customHeight="1">
      <c r="A29" s="20" t="s">
        <v>27</v>
      </c>
      <c r="B29" s="31">
        <f t="shared" si="4"/>
        <v>0</v>
      </c>
      <c r="C29" s="81"/>
      <c r="D29" s="81"/>
      <c r="E29" s="81"/>
      <c r="F29" s="81"/>
      <c r="G29" s="81"/>
      <c r="H29" s="67"/>
      <c r="I29" s="33">
        <f t="shared" si="5"/>
        <v>0</v>
      </c>
      <c r="J29" s="34"/>
      <c r="K29" s="34"/>
      <c r="L29" s="34"/>
      <c r="M29" s="34"/>
      <c r="N29" s="34"/>
      <c r="O29" s="12">
        <f t="shared" si="2"/>
        <v>0</v>
      </c>
      <c r="P29" s="82"/>
    </row>
    <row r="30" spans="1:16" ht="18.75" customHeight="1">
      <c r="A30" s="36" t="s">
        <v>58</v>
      </c>
      <c r="B30" s="31">
        <f t="shared" si="4"/>
        <v>0</v>
      </c>
      <c r="C30" s="83"/>
      <c r="D30" s="83"/>
      <c r="E30" s="83"/>
      <c r="F30" s="83"/>
      <c r="G30" s="83"/>
      <c r="H30" s="84"/>
      <c r="I30" s="33">
        <f t="shared" si="5"/>
        <v>0</v>
      </c>
      <c r="J30" s="85"/>
      <c r="K30" s="85"/>
      <c r="L30" s="86"/>
      <c r="M30" s="86"/>
      <c r="N30" s="86"/>
      <c r="O30" s="12">
        <f t="shared" si="2"/>
        <v>0</v>
      </c>
      <c r="P30" s="87"/>
    </row>
    <row r="31" spans="1:16" ht="18.75" customHeight="1">
      <c r="A31" s="36" t="s">
        <v>59</v>
      </c>
      <c r="B31" s="31">
        <f t="shared" si="4"/>
        <v>0</v>
      </c>
      <c r="C31" s="83"/>
      <c r="D31" s="83"/>
      <c r="E31" s="83"/>
      <c r="F31" s="83"/>
      <c r="G31" s="83"/>
      <c r="H31" s="84"/>
      <c r="I31" s="33">
        <f t="shared" si="5"/>
        <v>0</v>
      </c>
      <c r="J31" s="85"/>
      <c r="K31" s="85"/>
      <c r="L31" s="86"/>
      <c r="M31" s="86"/>
      <c r="N31" s="86"/>
      <c r="O31" s="12">
        <f t="shared" si="2"/>
        <v>0</v>
      </c>
      <c r="P31" s="87"/>
    </row>
    <row r="32" spans="1:16" ht="18.75" customHeight="1" thickBot="1">
      <c r="A32" s="37" t="s">
        <v>28</v>
      </c>
      <c r="B32" s="88">
        <f t="shared" si="4"/>
        <v>0</v>
      </c>
      <c r="C32" s="83"/>
      <c r="D32" s="83"/>
      <c r="E32" s="83"/>
      <c r="F32" s="83"/>
      <c r="G32" s="83"/>
      <c r="H32" s="69"/>
      <c r="I32" s="38">
        <f t="shared" si="5"/>
        <v>0</v>
      </c>
      <c r="J32" s="39"/>
      <c r="K32" s="39">
        <v>0</v>
      </c>
      <c r="L32" s="89"/>
      <c r="M32" s="89"/>
      <c r="N32" s="89"/>
      <c r="O32" s="12">
        <f t="shared" si="2"/>
        <v>0</v>
      </c>
      <c r="P32" s="90"/>
    </row>
    <row r="33" spans="1:16" ht="18.75" customHeight="1" thickBot="1" thickTop="1">
      <c r="A33" s="37" t="s">
        <v>56</v>
      </c>
      <c r="B33" s="70">
        <f>SUM(B9-B18)</f>
        <v>0</v>
      </c>
      <c r="C33" s="71" t="s">
        <v>7</v>
      </c>
      <c r="D33" s="71" t="s">
        <v>7</v>
      </c>
      <c r="E33" s="72" t="s">
        <v>7</v>
      </c>
      <c r="F33" s="72" t="s">
        <v>7</v>
      </c>
      <c r="G33" s="40" t="s">
        <v>7</v>
      </c>
      <c r="H33" s="73">
        <f>SUM(H9-H18)</f>
        <v>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91">
        <f>SUM(P9-P18)</f>
        <v>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 t="s">
        <v>30</v>
      </c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31</v>
      </c>
      <c r="B40" s="3" t="s">
        <v>70</v>
      </c>
      <c r="C40" s="94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37</v>
      </c>
      <c r="B41" s="47" t="s">
        <v>65</v>
      </c>
      <c r="C41" s="95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32</v>
      </c>
      <c r="B42" s="47" t="s">
        <v>69</v>
      </c>
      <c r="C42" s="95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97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showGridLines="0" zoomScalePageLayoutView="0" workbookViewId="0" topLeftCell="A10">
      <selection activeCell="F26" sqref="F26"/>
    </sheetView>
  </sheetViews>
  <sheetFormatPr defaultColWidth="8.875" defaultRowHeight="12.75"/>
  <cols>
    <col min="1" max="1" width="17.375" style="1" customWidth="1"/>
    <col min="2" max="2" width="15.375" style="125" customWidth="1"/>
    <col min="3" max="3" width="14.75390625" style="125" customWidth="1"/>
    <col min="4" max="4" width="14.375" style="125" customWidth="1"/>
    <col min="5" max="8" width="12.75390625" style="125" customWidth="1"/>
    <col min="9" max="9" width="6.75390625" style="125" customWidth="1"/>
    <col min="10" max="16384" width="8.875" style="1" customWidth="1"/>
  </cols>
  <sheetData>
    <row r="1" ht="6" customHeight="1"/>
    <row r="2" ht="6" customHeight="1"/>
    <row r="3" spans="1:8" ht="15.75" customHeight="1">
      <c r="A3" s="195" t="s">
        <v>90</v>
      </c>
      <c r="B3" s="195"/>
      <c r="C3" s="195"/>
      <c r="D3" s="195"/>
      <c r="E3" s="195"/>
      <c r="F3" s="195"/>
      <c r="G3" s="195"/>
      <c r="H3" s="195"/>
    </row>
    <row r="4" spans="1:8" ht="15.75" customHeight="1">
      <c r="A4" s="196" t="s">
        <v>91</v>
      </c>
      <c r="B4" s="196"/>
      <c r="C4" s="196"/>
      <c r="D4" s="196"/>
      <c r="E4" s="196"/>
      <c r="F4" s="196"/>
      <c r="G4" s="196"/>
      <c r="H4" s="196"/>
    </row>
    <row r="5" spans="1:8" ht="15.75" customHeight="1">
      <c r="A5" s="99"/>
      <c r="B5" s="126"/>
      <c r="C5" s="126"/>
      <c r="D5" s="126"/>
      <c r="E5" s="126"/>
      <c r="F5" s="126"/>
      <c r="G5" s="126"/>
      <c r="H5" s="126"/>
    </row>
    <row r="6" spans="1:3" ht="15.75">
      <c r="A6" s="100" t="s">
        <v>38</v>
      </c>
      <c r="B6" s="194"/>
      <c r="C6" s="194"/>
    </row>
    <row r="7" spans="1:9" ht="18" customHeight="1">
      <c r="A7" s="4" t="s">
        <v>61</v>
      </c>
      <c r="B7" s="1"/>
      <c r="C7" s="1"/>
      <c r="D7" s="1"/>
      <c r="E7" s="1"/>
      <c r="F7" s="1"/>
      <c r="G7" s="1"/>
      <c r="H7" s="1"/>
      <c r="I7" s="1"/>
    </row>
    <row r="8" ht="18" customHeight="1" thickBot="1"/>
    <row r="9" spans="1:9" ht="16.5" customHeight="1" thickTop="1">
      <c r="A9" s="197" t="s">
        <v>39</v>
      </c>
      <c r="B9" s="186" t="s">
        <v>41</v>
      </c>
      <c r="C9" s="187"/>
      <c r="D9" s="188"/>
      <c r="E9" s="189"/>
      <c r="F9" s="190" t="s">
        <v>92</v>
      </c>
      <c r="G9" s="190" t="s">
        <v>93</v>
      </c>
      <c r="H9" s="192" t="s">
        <v>94</v>
      </c>
      <c r="I9" s="1"/>
    </row>
    <row r="10" spans="1:9" ht="12.75" customHeight="1" thickBot="1">
      <c r="A10" s="198"/>
      <c r="B10" s="101" t="s">
        <v>71</v>
      </c>
      <c r="C10" s="101" t="s">
        <v>72</v>
      </c>
      <c r="D10" s="102" t="s">
        <v>42</v>
      </c>
      <c r="E10" s="103" t="s">
        <v>43</v>
      </c>
      <c r="F10" s="191"/>
      <c r="G10" s="191"/>
      <c r="H10" s="193"/>
      <c r="I10" s="1"/>
    </row>
    <row r="11" spans="1:9" ht="12" customHeight="1">
      <c r="A11" s="104"/>
      <c r="B11" s="105"/>
      <c r="C11" s="106"/>
      <c r="D11" s="107"/>
      <c r="E11" s="107" t="s">
        <v>44</v>
      </c>
      <c r="F11" s="108" t="s">
        <v>45</v>
      </c>
      <c r="G11" s="127" t="s">
        <v>46</v>
      </c>
      <c r="H11" s="109" t="s">
        <v>95</v>
      </c>
      <c r="I11" s="1"/>
    </row>
    <row r="12" spans="1:9" ht="17.25" customHeight="1">
      <c r="A12" s="110" t="s">
        <v>40</v>
      </c>
      <c r="B12" s="128">
        <v>434278</v>
      </c>
      <c r="C12" s="129">
        <v>65722</v>
      </c>
      <c r="D12" s="130">
        <v>200000</v>
      </c>
      <c r="E12" s="130">
        <f>SUM(B12:D12)</f>
        <v>700000</v>
      </c>
      <c r="F12" s="131">
        <v>200000</v>
      </c>
      <c r="G12" s="132">
        <v>200000</v>
      </c>
      <c r="H12" s="133">
        <f>E12-(F12+G12)</f>
        <v>300000</v>
      </c>
      <c r="I12" s="134"/>
    </row>
    <row r="13" spans="1:9" ht="17.25" customHeight="1">
      <c r="A13" s="110" t="s">
        <v>47</v>
      </c>
      <c r="B13" s="128">
        <v>322053.96</v>
      </c>
      <c r="C13" s="129">
        <v>0</v>
      </c>
      <c r="D13" s="130">
        <v>298000</v>
      </c>
      <c r="E13" s="130">
        <f>SUM(B13:D13)</f>
        <v>620053.96</v>
      </c>
      <c r="F13" s="131">
        <f>SUM(F38)</f>
        <v>200000</v>
      </c>
      <c r="G13" s="132">
        <f>SUM(G38)</f>
        <v>290000</v>
      </c>
      <c r="H13" s="133">
        <f>E13-(F13+G13)</f>
        <v>130053.95999999996</v>
      </c>
      <c r="I13" s="134"/>
    </row>
    <row r="14" spans="1:9" ht="17.25" customHeight="1">
      <c r="A14" s="110" t="s">
        <v>48</v>
      </c>
      <c r="B14" s="128">
        <v>204121.15</v>
      </c>
      <c r="C14" s="129">
        <v>230254</v>
      </c>
      <c r="D14" s="130">
        <v>360000</v>
      </c>
      <c r="E14" s="130">
        <f>SUM(B14:D14)</f>
        <v>794375.15</v>
      </c>
      <c r="F14" s="131">
        <f>SUM(F30)</f>
        <v>270000</v>
      </c>
      <c r="G14" s="132">
        <f>SUM(G30)</f>
        <v>325000</v>
      </c>
      <c r="H14" s="133">
        <f>E14-(F14+G14)</f>
        <v>199375.15000000002</v>
      </c>
      <c r="I14" s="134"/>
    </row>
    <row r="15" spans="1:9" ht="17.25" customHeight="1" thickBot="1">
      <c r="A15" s="111" t="s">
        <v>49</v>
      </c>
      <c r="B15" s="135">
        <v>226121.35</v>
      </c>
      <c r="C15" s="136">
        <v>0</v>
      </c>
      <c r="D15" s="137">
        <v>858000</v>
      </c>
      <c r="E15" s="137">
        <f>SUM(B15:D15)</f>
        <v>1084121.35</v>
      </c>
      <c r="F15" s="138">
        <v>430000</v>
      </c>
      <c r="G15" s="139">
        <v>430000</v>
      </c>
      <c r="H15" s="140">
        <f>E15-(F15+G15)</f>
        <v>224121.3500000001</v>
      </c>
      <c r="I15" s="134"/>
    </row>
    <row r="16" spans="1:9" ht="17.25" customHeight="1" thickBot="1">
      <c r="A16" s="77" t="s">
        <v>50</v>
      </c>
      <c r="B16" s="141">
        <f>SUM(B12:B15)</f>
        <v>1186574.46</v>
      </c>
      <c r="C16" s="141">
        <f>SUM(C12:C15)</f>
        <v>295976</v>
      </c>
      <c r="D16" s="141">
        <f>SUM(D12:D15)</f>
        <v>1716000</v>
      </c>
      <c r="E16" s="142">
        <f>SUM(B16:D16)</f>
        <v>3198550.46</v>
      </c>
      <c r="F16" s="143">
        <f>SUM(F12:F15)</f>
        <v>1100000</v>
      </c>
      <c r="G16" s="143">
        <f>SUM(G12:G15)</f>
        <v>1245000</v>
      </c>
      <c r="H16" s="144">
        <f>SUM(H12:H15)</f>
        <v>853550.4600000001</v>
      </c>
      <c r="I16" s="134"/>
    </row>
    <row r="17" spans="2:9" ht="17.25" customHeight="1" thickTop="1">
      <c r="B17" s="134"/>
      <c r="C17" s="134"/>
      <c r="D17" s="145" t="s">
        <v>96</v>
      </c>
      <c r="E17" s="134"/>
      <c r="F17" s="134"/>
      <c r="G17" s="134"/>
      <c r="H17" s="134"/>
      <c r="I17" s="134"/>
    </row>
    <row r="18" ht="17.25" customHeight="1"/>
    <row r="19" spans="1:8" ht="15" customHeight="1">
      <c r="A19" s="1" t="s">
        <v>57</v>
      </c>
      <c r="E19" s="146"/>
      <c r="F19" s="147"/>
      <c r="G19" s="147"/>
      <c r="H19" s="147"/>
    </row>
    <row r="20" ht="9" customHeight="1">
      <c r="E20" s="148"/>
    </row>
    <row r="21" ht="15.75">
      <c r="A21" s="78" t="s">
        <v>51</v>
      </c>
    </row>
    <row r="22" spans="1:8" ht="12.75">
      <c r="A22" s="2" t="s">
        <v>97</v>
      </c>
      <c r="F22" s="149">
        <v>2017</v>
      </c>
      <c r="G22" s="149">
        <v>2018</v>
      </c>
      <c r="H22" s="150"/>
    </row>
    <row r="23" spans="4:8" ht="12.75">
      <c r="D23" s="125" t="s">
        <v>68</v>
      </c>
      <c r="F23" s="151">
        <v>30000</v>
      </c>
      <c r="G23" s="151"/>
      <c r="H23" s="151"/>
    </row>
    <row r="24" spans="4:9" ht="12.75">
      <c r="D24" s="125" t="s">
        <v>98</v>
      </c>
      <c r="F24" s="151">
        <v>80000</v>
      </c>
      <c r="G24" s="151">
        <v>170000</v>
      </c>
      <c r="H24" s="151"/>
      <c r="I24" s="151"/>
    </row>
    <row r="25" spans="4:9" ht="12.75">
      <c r="D25" s="125" t="s">
        <v>99</v>
      </c>
      <c r="F25" s="151">
        <v>60000</v>
      </c>
      <c r="G25" s="151">
        <v>55000</v>
      </c>
      <c r="H25" s="151"/>
      <c r="I25" s="151"/>
    </row>
    <row r="26" spans="4:8" ht="12.75">
      <c r="D26" s="125" t="s">
        <v>100</v>
      </c>
      <c r="F26" s="152">
        <v>10000</v>
      </c>
      <c r="G26" s="152">
        <v>10000</v>
      </c>
      <c r="H26" s="151"/>
    </row>
    <row r="27" spans="4:8" ht="12.75">
      <c r="D27" s="125" t="s">
        <v>101</v>
      </c>
      <c r="F27" s="152">
        <v>45000</v>
      </c>
      <c r="G27" s="152">
        <v>45000</v>
      </c>
      <c r="H27" s="151"/>
    </row>
    <row r="28" spans="4:8" ht="12.75">
      <c r="D28" s="125" t="s">
        <v>60</v>
      </c>
      <c r="F28" s="151">
        <v>45000</v>
      </c>
      <c r="G28" s="151">
        <v>45000</v>
      </c>
      <c r="H28" s="151"/>
    </row>
    <row r="29" spans="2:9" s="153" customFormat="1" ht="12.75">
      <c r="B29" s="154"/>
      <c r="C29" s="154"/>
      <c r="D29" s="155"/>
      <c r="E29" s="155"/>
      <c r="F29" s="156"/>
      <c r="G29" s="156"/>
      <c r="H29" s="156"/>
      <c r="I29" s="154"/>
    </row>
    <row r="30" spans="6:8" ht="12.75">
      <c r="F30" s="157">
        <f>SUM(F23:F29)</f>
        <v>270000</v>
      </c>
      <c r="G30" s="157">
        <f>SUM(G23:G29)</f>
        <v>325000</v>
      </c>
      <c r="H30" s="151">
        <f>SUM(F30+G30)</f>
        <v>595000</v>
      </c>
    </row>
    <row r="32" spans="1:8" ht="12.75">
      <c r="A32" s="2" t="s">
        <v>102</v>
      </c>
      <c r="F32" s="149">
        <v>2017</v>
      </c>
      <c r="G32" s="149">
        <v>2018</v>
      </c>
      <c r="H32" s="150"/>
    </row>
    <row r="33" spans="6:8" ht="12.75">
      <c r="F33" s="151">
        <v>0</v>
      </c>
      <c r="G33" s="151"/>
      <c r="H33" s="151"/>
    </row>
    <row r="34" spans="4:8" ht="12.75">
      <c r="D34" s="125" t="s">
        <v>103</v>
      </c>
      <c r="F34" s="151">
        <v>50000</v>
      </c>
      <c r="G34" s="151">
        <v>150000</v>
      </c>
      <c r="H34" s="151"/>
    </row>
    <row r="35" spans="4:8" ht="12.75">
      <c r="D35" s="125" t="s">
        <v>104</v>
      </c>
      <c r="F35" s="151">
        <v>100000</v>
      </c>
      <c r="G35" s="151"/>
      <c r="H35" s="151"/>
    </row>
    <row r="36" spans="4:8" ht="12.75">
      <c r="D36" s="125" t="s">
        <v>105</v>
      </c>
      <c r="F36" s="151">
        <v>50000</v>
      </c>
      <c r="G36" s="151">
        <v>50000</v>
      </c>
      <c r="H36" s="151"/>
    </row>
    <row r="37" spans="4:8" ht="12.75">
      <c r="D37" s="150" t="s">
        <v>106</v>
      </c>
      <c r="E37" s="150"/>
      <c r="F37" s="158"/>
      <c r="G37" s="158">
        <v>90000</v>
      </c>
      <c r="H37" s="158"/>
    </row>
    <row r="38" spans="6:8" ht="12.75">
      <c r="F38" s="157">
        <f>SUM(F33:F37)</f>
        <v>200000</v>
      </c>
      <c r="G38" s="157">
        <f>SUM(G33:G37)</f>
        <v>290000</v>
      </c>
      <c r="H38" s="151">
        <f>SUM(F38+G38)</f>
        <v>490000</v>
      </c>
    </row>
    <row r="46" spans="1:2" ht="12.75">
      <c r="A46" s="79" t="s">
        <v>52</v>
      </c>
      <c r="B46" s="3" t="s">
        <v>107</v>
      </c>
    </row>
    <row r="47" spans="1:7" ht="12.75">
      <c r="A47" s="79" t="s">
        <v>53</v>
      </c>
      <c r="B47" s="125" t="s">
        <v>62</v>
      </c>
      <c r="E47" s="159" t="s">
        <v>32</v>
      </c>
      <c r="F47" s="47" t="s">
        <v>69</v>
      </c>
      <c r="G47" s="159"/>
    </row>
    <row r="60" spans="1:8" ht="12.75">
      <c r="A60" s="5"/>
      <c r="B60" s="147"/>
      <c r="C60" s="147"/>
      <c r="D60" s="147"/>
      <c r="E60" s="147"/>
      <c r="F60" s="147"/>
      <c r="G60" s="147"/>
      <c r="H60" s="147"/>
    </row>
    <row r="61" spans="1:8" ht="12.75">
      <c r="A61" s="5"/>
      <c r="B61" s="147"/>
      <c r="C61" s="147"/>
      <c r="D61" s="147"/>
      <c r="E61" s="147"/>
      <c r="F61" s="147"/>
      <c r="G61" s="147"/>
      <c r="H61" s="147"/>
    </row>
    <row r="62" spans="1:8" ht="12.75">
      <c r="A62" s="5"/>
      <c r="B62" s="147"/>
      <c r="C62" s="147"/>
      <c r="D62" s="147"/>
      <c r="E62" s="147"/>
      <c r="F62" s="147"/>
      <c r="G62" s="147"/>
      <c r="H62" s="147"/>
    </row>
    <row r="63" spans="1:8" ht="12.75">
      <c r="A63" s="5"/>
      <c r="B63" s="147"/>
      <c r="C63" s="147"/>
      <c r="D63" s="147"/>
      <c r="E63" s="147"/>
      <c r="F63" s="147"/>
      <c r="G63" s="147"/>
      <c r="H63" s="147"/>
    </row>
    <row r="64" spans="1:8" ht="12.75">
      <c r="A64" s="5"/>
      <c r="B64" s="147"/>
      <c r="C64" s="147"/>
      <c r="D64" s="147"/>
      <c r="E64" s="147"/>
      <c r="F64" s="147"/>
      <c r="G64" s="147"/>
      <c r="H64" s="147"/>
    </row>
  </sheetData>
  <sheetProtection/>
  <mergeCells count="8">
    <mergeCell ref="B9:E9"/>
    <mergeCell ref="F9:F10"/>
    <mergeCell ref="G9:G10"/>
    <mergeCell ref="H9:H10"/>
    <mergeCell ref="B6:C6"/>
    <mergeCell ref="A3:H3"/>
    <mergeCell ref="A4:H4"/>
    <mergeCell ref="A9:A10"/>
  </mergeCells>
  <printOptions/>
  <pageMargins left="0.31496062992125984" right="0.31496062992125984" top="0.6692913385826772" bottom="0.2755905511811024" header="0.31496062992125984" footer="0.1968503937007874"/>
  <pageSetup fitToHeight="1" fitToWidth="1" horizontalDpi="600" verticalDpi="600" orientation="portrait" paperSize="9" scale="88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1.25390625" style="0" customWidth="1"/>
    <col min="2" max="2" width="15.625" style="0" customWidth="1"/>
    <col min="3" max="3" width="19.875" style="0" customWidth="1"/>
    <col min="4" max="4" width="34.375" style="0" customWidth="1"/>
  </cols>
  <sheetData>
    <row r="1" ht="24" customHeight="1"/>
    <row r="2" spans="1:3" ht="24" customHeight="1">
      <c r="A2" s="201" t="s">
        <v>76</v>
      </c>
      <c r="B2" s="201"/>
      <c r="C2" t="s">
        <v>89</v>
      </c>
    </row>
    <row r="3" ht="24" customHeight="1"/>
    <row r="4" ht="24" customHeight="1">
      <c r="A4" s="114" t="s">
        <v>77</v>
      </c>
    </row>
    <row r="5" ht="24" customHeight="1">
      <c r="A5" s="114"/>
    </row>
    <row r="6" spans="1:5" ht="24" customHeight="1">
      <c r="A6" t="s">
        <v>78</v>
      </c>
      <c r="B6" s="118"/>
      <c r="C6" s="113"/>
      <c r="D6" s="122">
        <v>171755</v>
      </c>
      <c r="E6" s="116"/>
    </row>
    <row r="7" spans="2:4" ht="24" customHeight="1">
      <c r="B7" s="118"/>
      <c r="C7" s="118"/>
      <c r="D7" s="123"/>
    </row>
    <row r="8" spans="1:4" ht="24" customHeight="1">
      <c r="A8" t="s">
        <v>79</v>
      </c>
      <c r="B8" s="119"/>
      <c r="C8" s="118"/>
      <c r="D8" s="122">
        <v>250000</v>
      </c>
    </row>
    <row r="9" spans="1:4" ht="24" customHeight="1">
      <c r="A9" s="120" t="s">
        <v>80</v>
      </c>
      <c r="D9" s="124"/>
    </row>
    <row r="10" spans="1:4" ht="24" customHeight="1">
      <c r="A10" s="115" t="s">
        <v>81</v>
      </c>
      <c r="D10" s="124"/>
    </row>
    <row r="11" spans="1:4" ht="24" customHeight="1">
      <c r="A11" s="199" t="s">
        <v>85</v>
      </c>
      <c r="B11" s="199"/>
      <c r="C11" s="199"/>
      <c r="D11" s="124">
        <v>150000</v>
      </c>
    </row>
    <row r="12" spans="1:4" ht="24" customHeight="1">
      <c r="A12" s="200" t="s">
        <v>86</v>
      </c>
      <c r="B12" s="200"/>
      <c r="C12" s="200"/>
      <c r="D12" s="124">
        <v>50000</v>
      </c>
    </row>
    <row r="13" spans="1:4" ht="24" customHeight="1">
      <c r="A13" s="200" t="s">
        <v>87</v>
      </c>
      <c r="B13" s="200"/>
      <c r="C13" s="200"/>
      <c r="D13" s="124">
        <v>50000</v>
      </c>
    </row>
    <row r="14" spans="1:4" ht="24" customHeight="1">
      <c r="A14" s="118"/>
      <c r="B14" s="118"/>
      <c r="C14" s="118"/>
      <c r="D14" s="124"/>
    </row>
    <row r="15" ht="24" customHeight="1"/>
    <row r="16" ht="24" customHeight="1"/>
    <row r="17" spans="1:2" ht="24" customHeight="1">
      <c r="A17" s="117" t="s">
        <v>82</v>
      </c>
      <c r="B17" t="s">
        <v>65</v>
      </c>
    </row>
    <row r="18" spans="1:2" ht="24" customHeight="1">
      <c r="A18" s="117" t="s">
        <v>83</v>
      </c>
      <c r="B18" s="121" t="s">
        <v>88</v>
      </c>
    </row>
  </sheetData>
  <sheetProtection/>
  <mergeCells count="4">
    <mergeCell ref="A11:C11"/>
    <mergeCell ref="A12:C12"/>
    <mergeCell ref="A13:C13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2017-07-11T12:32:48Z</cp:lastPrinted>
  <dcterms:created xsi:type="dcterms:W3CDTF">2001-10-29T09:16:17Z</dcterms:created>
  <dcterms:modified xsi:type="dcterms:W3CDTF">2018-01-03T13:20:38Z</dcterms:modified>
  <cp:category/>
  <cp:version/>
  <cp:contentType/>
  <cp:contentStatus/>
</cp:coreProperties>
</file>