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ZŠ" sheetId="1" r:id="rId1"/>
    <sheet name="FP MŠ" sheetId="2" r:id="rId2"/>
    <sheet name="čerpání fondů" sheetId="3" r:id="rId3"/>
  </sheets>
  <definedNames>
    <definedName name="_xlnm.Print_Area" localSheetId="2">'čerpání fondů'!$A$1:$I$59</definedName>
  </definedNames>
  <calcPr fullCalcOnLoad="1"/>
</workbook>
</file>

<file path=xl/sharedStrings.xml><?xml version="1.0" encoding="utf-8"?>
<sst xmlns="http://schemas.openxmlformats.org/spreadsheetml/2006/main" count="371" uniqueCount="79">
  <si>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</si>
  <si>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</si>
  <si>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</si>
  <si>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</si>
  <si>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</si>
  <si>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</si>
  <si>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</si>
  <si>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</si>
  <si>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</si>
  <si>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</si>
  <si>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</si>
  <si>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</si>
  <si>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</si>
  <si>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</si>
  <si>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</si>
  <si>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</si>
  <si>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</si>
  <si>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</si>
  <si>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</si>
  <si>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</si>
  <si>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</si>
  <si>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</si>
  <si>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</si>
  <si>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</si>
  <si>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</si>
  <si>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</si>
  <si>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</si>
  <si>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</si>
  <si>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</si>
  <si>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</si>
  <si>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</si>
  <si>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</si>
  <si>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</si>
  <si>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</si>
  <si>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</si>
  <si>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</si>
  <si>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</si>
  <si>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</si>
  <si>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</si>
  <si>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</si>
  <si>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</si>
  <si>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</si>
  <si>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</si>
  <si>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</si>
  <si>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</si>
  <si>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</si>
  <si>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</si>
  <si>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</si>
  <si>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</si>
  <si>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</si>
  <si>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</si>
  <si>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</si>
  <si>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</si>
  <si>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</si>
  <si>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</si>
  <si>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</si>
  <si>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</si>
  <si>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</si>
  <si>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</si>
  <si>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</si>
  <si>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</si>
  <si>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</si>
  <si>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</si>
  <si>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</si>
  <si>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Komentář: zvýšené odpisy - pořízení nového majetku v roce 2017</t>
  </si>
  <si>
    <t>FR  -  dokrytí nákladů na energie</t>
  </si>
  <si>
    <t xml:space="preserve">      -  čerpání OP PPR</t>
  </si>
  <si>
    <t xml:space="preserve">      -  mzdové náklady dle darovacích smluv</t>
  </si>
  <si>
    <t>FI - rok 2017 - pořízení myčky a interaktivní tabule</t>
  </si>
  <si>
    <t xml:space="preserve">    - rok 2018 - pořízení interaktivních tabulí</t>
  </si>
  <si>
    <t>FKSP - příspěvek na obědy, vitamíny, masáže, kultura atd.. - v souladu s vyhláškou o FKSP</t>
  </si>
  <si>
    <t>Organizace</t>
  </si>
  <si>
    <t>ZŠ a MŠ nám.Svobody 2</t>
  </si>
  <si>
    <t>Datum: 18. 7. 2017</t>
  </si>
  <si>
    <t>Zpracoval/telefon: Gerschonová / 775 423 876</t>
  </si>
  <si>
    <t>Schválil: Mgr. Michaela Rybářová</t>
  </si>
  <si>
    <t>Organizace: ZŠ a MŠ nám.Svobody 2 - Mateřská škola</t>
  </si>
  <si>
    <t>Zpracoval/tel.: Gerschonová / 775 423 876</t>
  </si>
  <si>
    <t>Organizace: ZŠ a MŠ nám.Svobody 2 - Základní škola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</si>
</sst>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3" fontId="4" fillId="0" borderId="37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0" fontId="8" fillId="0" borderId="4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/>
    </xf>
    <xf numFmtId="2" fontId="4" fillId="0" borderId="50" xfId="0" applyNumberFormat="1" applyFont="1" applyBorder="1" applyAlignment="1">
      <alignment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14" xfId="34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4" xfId="0" applyFont="1" applyBorder="1" applyAlignment="1" applyProtection="1">
      <alignment horizontal="center" shrinkToFit="1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1" fillId="0" borderId="54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6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4" fillId="0" borderId="6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6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0" t="s">
        <v>78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01" t="s">
        <v>55</v>
      </c>
      <c r="C5" s="102"/>
      <c r="D5" s="102"/>
      <c r="E5" s="102"/>
      <c r="F5" s="102"/>
      <c r="G5" s="102"/>
      <c r="H5" s="103"/>
      <c r="I5" s="104" t="s">
        <v>58</v>
      </c>
      <c r="J5" s="105"/>
      <c r="K5" s="105"/>
      <c r="L5" s="105"/>
      <c r="M5" s="105"/>
      <c r="N5" s="105"/>
      <c r="O5" s="105"/>
      <c r="P5" s="106"/>
    </row>
    <row r="6" spans="1:16" ht="23.25" customHeight="1">
      <c r="A6" s="107" t="s">
        <v>0</v>
      </c>
      <c r="B6" s="109" t="s">
        <v>30</v>
      </c>
      <c r="C6" s="111" t="s">
        <v>1</v>
      </c>
      <c r="D6" s="111" t="s">
        <v>2</v>
      </c>
      <c r="E6" s="111" t="s">
        <v>3</v>
      </c>
      <c r="F6" s="111" t="s">
        <v>4</v>
      </c>
      <c r="G6" s="116" t="s">
        <v>5</v>
      </c>
      <c r="H6" s="123" t="s">
        <v>31</v>
      </c>
      <c r="I6" s="109" t="s">
        <v>32</v>
      </c>
      <c r="J6" s="111" t="s">
        <v>1</v>
      </c>
      <c r="K6" s="111" t="s">
        <v>2</v>
      </c>
      <c r="L6" s="111" t="s">
        <v>3</v>
      </c>
      <c r="M6" s="111" t="s">
        <v>4</v>
      </c>
      <c r="N6" s="111" t="s">
        <v>5</v>
      </c>
      <c r="O6" s="119" t="s">
        <v>63</v>
      </c>
      <c r="P6" s="121" t="s">
        <v>31</v>
      </c>
    </row>
    <row r="7" spans="1:16" ht="18.75" customHeight="1">
      <c r="A7" s="107"/>
      <c r="B7" s="109"/>
      <c r="C7" s="112"/>
      <c r="D7" s="112"/>
      <c r="E7" s="114"/>
      <c r="F7" s="114"/>
      <c r="G7" s="117"/>
      <c r="H7" s="124"/>
      <c r="I7" s="109"/>
      <c r="J7" s="112"/>
      <c r="K7" s="112"/>
      <c r="L7" s="114"/>
      <c r="M7" s="114"/>
      <c r="N7" s="114"/>
      <c r="O7" s="119"/>
      <c r="P7" s="121"/>
    </row>
    <row r="8" spans="1:16" ht="17.25" customHeight="1">
      <c r="A8" s="108"/>
      <c r="B8" s="110"/>
      <c r="C8" s="113"/>
      <c r="D8" s="113"/>
      <c r="E8" s="115"/>
      <c r="F8" s="115"/>
      <c r="G8" s="118"/>
      <c r="H8" s="125"/>
      <c r="I8" s="110"/>
      <c r="J8" s="113"/>
      <c r="K8" s="113"/>
      <c r="L8" s="115"/>
      <c r="M8" s="115"/>
      <c r="N8" s="115"/>
      <c r="O8" s="120"/>
      <c r="P8" s="122"/>
    </row>
    <row r="9" spans="1:16" ht="18.75" customHeight="1">
      <c r="A9" s="43" t="s">
        <v>6</v>
      </c>
      <c r="B9" s="23">
        <f>SUM(B10:B14)</f>
        <v>24344</v>
      </c>
      <c r="C9" s="24" t="s">
        <v>7</v>
      </c>
      <c r="D9" s="24" t="s">
        <v>7</v>
      </c>
      <c r="E9" s="25" t="s">
        <v>7</v>
      </c>
      <c r="F9" s="25" t="s">
        <v>7</v>
      </c>
      <c r="G9" s="25" t="s">
        <v>7</v>
      </c>
      <c r="H9" s="39">
        <f>SUM(H15:H17)</f>
        <v>730</v>
      </c>
      <c r="I9" s="23">
        <f>SUM(I10:I14)</f>
        <v>24708</v>
      </c>
      <c r="J9" s="24" t="s">
        <v>7</v>
      </c>
      <c r="K9" s="24" t="s">
        <v>7</v>
      </c>
      <c r="L9" s="25" t="s">
        <v>7</v>
      </c>
      <c r="M9" s="25" t="s">
        <v>7</v>
      </c>
      <c r="N9" s="25" t="s">
        <v>7</v>
      </c>
      <c r="O9" s="38" t="s">
        <v>7</v>
      </c>
      <c r="P9" s="39">
        <f>SUM(P15:P17)</f>
        <v>730</v>
      </c>
    </row>
    <row r="10" spans="1:16" ht="18.75" customHeight="1">
      <c r="A10" s="44" t="s">
        <v>8</v>
      </c>
      <c r="B10" s="52">
        <v>18027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42" t="s">
        <v>7</v>
      </c>
      <c r="I10" s="52">
        <v>18027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1" t="s">
        <v>7</v>
      </c>
      <c r="P10" s="42" t="s">
        <v>7</v>
      </c>
    </row>
    <row r="11" spans="1:16" ht="18.75" customHeight="1">
      <c r="A11" s="44" t="s">
        <v>9</v>
      </c>
      <c r="B11" s="52">
        <v>4622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42" t="s">
        <v>7</v>
      </c>
      <c r="I11" s="52">
        <v>5200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1" t="s">
        <v>7</v>
      </c>
      <c r="P11" s="42" t="s">
        <v>7</v>
      </c>
    </row>
    <row r="12" spans="1:16" ht="18.75" customHeight="1">
      <c r="A12" s="44" t="s">
        <v>10</v>
      </c>
      <c r="B12" s="52">
        <v>1225</v>
      </c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42" t="s">
        <v>7</v>
      </c>
      <c r="I12" s="52">
        <v>811</v>
      </c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1" t="s">
        <v>7</v>
      </c>
      <c r="P12" s="42" t="s">
        <v>7</v>
      </c>
    </row>
    <row r="13" spans="1:16" ht="18.75" customHeight="1">
      <c r="A13" s="44" t="s">
        <v>11</v>
      </c>
      <c r="B13" s="52">
        <v>50</v>
      </c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42" t="s">
        <v>7</v>
      </c>
      <c r="I13" s="52">
        <v>250</v>
      </c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1" t="s">
        <v>7</v>
      </c>
      <c r="P13" s="42" t="s">
        <v>7</v>
      </c>
    </row>
    <row r="14" spans="1:16" ht="18.75" customHeight="1">
      <c r="A14" s="45" t="s">
        <v>12</v>
      </c>
      <c r="B14" s="13">
        <f>SUM(B15:B17)</f>
        <v>420</v>
      </c>
      <c r="C14" s="28" t="s">
        <v>7</v>
      </c>
      <c r="D14" s="28" t="s">
        <v>7</v>
      </c>
      <c r="E14" s="28" t="s">
        <v>7</v>
      </c>
      <c r="F14" s="28" t="s">
        <v>7</v>
      </c>
      <c r="G14" s="28" t="s">
        <v>7</v>
      </c>
      <c r="H14" s="39">
        <f>SUM(H15:H17)</f>
        <v>730</v>
      </c>
      <c r="I14" s="13">
        <f>SUM(I15:I17)</f>
        <v>420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8" t="s">
        <v>7</v>
      </c>
      <c r="P14" s="39">
        <f>SUM(P15:P17)</f>
        <v>730</v>
      </c>
    </row>
    <row r="15" spans="1:16" ht="18.75" customHeight="1">
      <c r="A15" s="46" t="s">
        <v>13</v>
      </c>
      <c r="B15" s="14">
        <v>420</v>
      </c>
      <c r="C15" s="29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15"/>
      <c r="I15" s="14">
        <v>420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1" t="s">
        <v>7</v>
      </c>
      <c r="P15" s="15"/>
    </row>
    <row r="16" spans="1:16" ht="18.75" customHeight="1">
      <c r="A16" s="46" t="s">
        <v>14</v>
      </c>
      <c r="B16" s="14"/>
      <c r="C16" s="29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15"/>
      <c r="I16" s="14"/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  <c r="O16" s="41" t="s">
        <v>7</v>
      </c>
      <c r="P16" s="15"/>
    </row>
    <row r="17" spans="1:16" ht="18.75" customHeight="1" thickBot="1">
      <c r="A17" s="47" t="s">
        <v>15</v>
      </c>
      <c r="B17" s="16"/>
      <c r="C17" s="30" t="s">
        <v>7</v>
      </c>
      <c r="D17" s="30" t="s">
        <v>7</v>
      </c>
      <c r="E17" s="30" t="s">
        <v>7</v>
      </c>
      <c r="F17" s="30" t="s">
        <v>7</v>
      </c>
      <c r="G17" s="30" t="s">
        <v>7</v>
      </c>
      <c r="H17" s="17">
        <v>730</v>
      </c>
      <c r="I17" s="16"/>
      <c r="J17" s="30" t="s">
        <v>7</v>
      </c>
      <c r="K17" s="30" t="s">
        <v>7</v>
      </c>
      <c r="L17" s="30" t="s">
        <v>7</v>
      </c>
      <c r="M17" s="30" t="s">
        <v>7</v>
      </c>
      <c r="N17" s="30" t="s">
        <v>7</v>
      </c>
      <c r="O17" s="40" t="s">
        <v>7</v>
      </c>
      <c r="P17" s="17">
        <v>730</v>
      </c>
    </row>
    <row r="18" spans="1:16" ht="18.75" customHeight="1" thickTop="1">
      <c r="A18" s="43" t="s">
        <v>16</v>
      </c>
      <c r="B18" s="13">
        <f aca="true" t="shared" si="0" ref="B18:G18">SUM(B19+B23+B26+B27+B28+B29+B30+B31+B32)</f>
        <v>24344</v>
      </c>
      <c r="C18" s="13">
        <f t="shared" si="0"/>
        <v>18027</v>
      </c>
      <c r="D18" s="13">
        <f t="shared" si="0"/>
        <v>4622</v>
      </c>
      <c r="E18" s="13">
        <f t="shared" si="0"/>
        <v>420</v>
      </c>
      <c r="F18" s="13">
        <f t="shared" si="0"/>
        <v>1225</v>
      </c>
      <c r="G18" s="13">
        <f t="shared" si="0"/>
        <v>50</v>
      </c>
      <c r="H18" s="81">
        <f>SUM(H19+H23+H26+H27+H28+H29+H30+H31+H32)</f>
        <v>650</v>
      </c>
      <c r="I18" s="13">
        <f aca="true" t="shared" si="1" ref="I18:N18">SUM(I19+I23+I26+I27+I28+I29+I30+I31+I32+I33)</f>
        <v>24708</v>
      </c>
      <c r="J18" s="13">
        <f t="shared" si="1"/>
        <v>18027</v>
      </c>
      <c r="K18" s="13">
        <f t="shared" si="1"/>
        <v>5200</v>
      </c>
      <c r="L18" s="13">
        <f t="shared" si="1"/>
        <v>420</v>
      </c>
      <c r="M18" s="13">
        <f t="shared" si="1"/>
        <v>811</v>
      </c>
      <c r="N18" s="13">
        <f t="shared" si="1"/>
        <v>250</v>
      </c>
      <c r="O18" s="38">
        <f>IF(D18=0,,(K18/D18)*100)</f>
        <v>112.5054089138901</v>
      </c>
      <c r="P18" s="81">
        <f>SUM(P19+P23+P26+P27+P28+P29+P30+P31+P32+P33)</f>
        <v>636</v>
      </c>
    </row>
    <row r="19" spans="1:16" ht="18.75" customHeight="1">
      <c r="A19" s="45" t="s">
        <v>17</v>
      </c>
      <c r="B19" s="13">
        <f aca="true" t="shared" si="2" ref="B19:G19">SUM(B20:B22)</f>
        <v>2945</v>
      </c>
      <c r="C19" s="28">
        <f t="shared" si="2"/>
        <v>260</v>
      </c>
      <c r="D19" s="28">
        <f t="shared" si="2"/>
        <v>2355</v>
      </c>
      <c r="E19" s="28">
        <f t="shared" si="2"/>
        <v>270</v>
      </c>
      <c r="F19" s="28">
        <f t="shared" si="2"/>
        <v>50</v>
      </c>
      <c r="G19" s="28">
        <f t="shared" si="2"/>
        <v>10</v>
      </c>
      <c r="H19" s="39">
        <f>SUM(H20:H22)</f>
        <v>410</v>
      </c>
      <c r="I19" s="13">
        <f aca="true" t="shared" si="3" ref="I19:N19">SUM(I20:I22)</f>
        <v>2932</v>
      </c>
      <c r="J19" s="28">
        <f t="shared" si="3"/>
        <v>260</v>
      </c>
      <c r="K19" s="28">
        <f t="shared" si="3"/>
        <v>2352</v>
      </c>
      <c r="L19" s="28">
        <f t="shared" si="3"/>
        <v>270</v>
      </c>
      <c r="M19" s="28">
        <f t="shared" si="3"/>
        <v>50</v>
      </c>
      <c r="N19" s="28">
        <f t="shared" si="3"/>
        <v>0</v>
      </c>
      <c r="O19" s="38">
        <f>IF(D19=0,,(K19/D19)*100)</f>
        <v>99.87261146496816</v>
      </c>
      <c r="P19" s="39">
        <f>SUM(P20:P22)</f>
        <v>390</v>
      </c>
    </row>
    <row r="20" spans="1:16" ht="18.75" customHeight="1">
      <c r="A20" s="46" t="s">
        <v>18</v>
      </c>
      <c r="B20" s="31">
        <f>SUM(C20:G20)</f>
        <v>935</v>
      </c>
      <c r="C20" s="6">
        <v>260</v>
      </c>
      <c r="D20" s="6">
        <v>615</v>
      </c>
      <c r="E20" s="6">
        <v>50</v>
      </c>
      <c r="F20" s="6"/>
      <c r="G20" s="6">
        <v>10</v>
      </c>
      <c r="H20" s="15">
        <v>220</v>
      </c>
      <c r="I20" s="31">
        <f>SUM(J20:N20)</f>
        <v>912</v>
      </c>
      <c r="J20" s="6">
        <v>260</v>
      </c>
      <c r="K20" s="6">
        <v>602</v>
      </c>
      <c r="L20" s="6">
        <v>50</v>
      </c>
      <c r="M20" s="6"/>
      <c r="N20" s="6"/>
      <c r="O20" s="38">
        <f aca="true" t="shared" si="4" ref="O20:O33">IF(D20=0,,(K20/D20)*100)</f>
        <v>97.88617886178862</v>
      </c>
      <c r="P20" s="15">
        <v>200</v>
      </c>
    </row>
    <row r="21" spans="1:16" ht="18.75" customHeight="1">
      <c r="A21" s="46" t="s">
        <v>19</v>
      </c>
      <c r="B21" s="31">
        <f>SUM(C21:G21)</f>
        <v>0</v>
      </c>
      <c r="C21" s="6"/>
      <c r="D21" s="6"/>
      <c r="E21" s="6"/>
      <c r="F21" s="6"/>
      <c r="G21" s="6"/>
      <c r="H21" s="15"/>
      <c r="I21" s="31">
        <f>SUM(J21:N21)</f>
        <v>0</v>
      </c>
      <c r="J21" s="6"/>
      <c r="K21" s="6"/>
      <c r="L21" s="6"/>
      <c r="M21" s="6"/>
      <c r="N21" s="6"/>
      <c r="O21" s="38">
        <f t="shared" si="4"/>
        <v>0</v>
      </c>
      <c r="P21" s="15"/>
    </row>
    <row r="22" spans="1:16" ht="18.75" customHeight="1">
      <c r="A22" s="46" t="s">
        <v>20</v>
      </c>
      <c r="B22" s="31">
        <f>SUM(C22:G22)</f>
        <v>2010</v>
      </c>
      <c r="C22" s="6"/>
      <c r="D22" s="6">
        <v>1740</v>
      </c>
      <c r="E22" s="6">
        <v>220</v>
      </c>
      <c r="F22" s="6">
        <v>50</v>
      </c>
      <c r="G22" s="6"/>
      <c r="H22" s="15">
        <v>190</v>
      </c>
      <c r="I22" s="31">
        <f>SUM(J22:N22)</f>
        <v>2020</v>
      </c>
      <c r="J22" s="6"/>
      <c r="K22" s="6">
        <v>1750</v>
      </c>
      <c r="L22" s="6">
        <v>220</v>
      </c>
      <c r="M22" s="6">
        <v>50</v>
      </c>
      <c r="N22" s="6"/>
      <c r="O22" s="38">
        <f t="shared" si="4"/>
        <v>100.57471264367817</v>
      </c>
      <c r="P22" s="15">
        <v>190</v>
      </c>
    </row>
    <row r="23" spans="1:16" ht="18.75" customHeight="1">
      <c r="A23" s="45" t="s">
        <v>21</v>
      </c>
      <c r="B23" s="13">
        <f aca="true" t="shared" si="5" ref="B23:G23">SUM(B24:B25)</f>
        <v>2244</v>
      </c>
      <c r="C23" s="28">
        <f t="shared" si="5"/>
        <v>220</v>
      </c>
      <c r="D23" s="28">
        <f t="shared" si="5"/>
        <v>1834</v>
      </c>
      <c r="E23" s="28">
        <f t="shared" si="5"/>
        <v>150</v>
      </c>
      <c r="F23" s="28">
        <f t="shared" si="5"/>
        <v>0</v>
      </c>
      <c r="G23" s="28">
        <f t="shared" si="5"/>
        <v>40</v>
      </c>
      <c r="H23" s="39">
        <f>SUM(H24:H25)</f>
        <v>5</v>
      </c>
      <c r="I23" s="13">
        <f aca="true" t="shared" si="6" ref="I23:N23">SUM(I24:I25)</f>
        <v>2455</v>
      </c>
      <c r="J23" s="28">
        <f t="shared" si="6"/>
        <v>220</v>
      </c>
      <c r="K23" s="28">
        <f t="shared" si="6"/>
        <v>1835</v>
      </c>
      <c r="L23" s="28">
        <f t="shared" si="6"/>
        <v>150</v>
      </c>
      <c r="M23" s="28">
        <f t="shared" si="6"/>
        <v>0</v>
      </c>
      <c r="N23" s="28">
        <f t="shared" si="6"/>
        <v>250</v>
      </c>
      <c r="O23" s="38">
        <f t="shared" si="4"/>
        <v>100.05452562704471</v>
      </c>
      <c r="P23" s="39">
        <f>SUM(P24:P25)</f>
        <v>4</v>
      </c>
    </row>
    <row r="24" spans="1:16" ht="18.75" customHeight="1">
      <c r="A24" s="46" t="s">
        <v>22</v>
      </c>
      <c r="B24" s="31">
        <f>SUM(C24:G24)</f>
        <v>504</v>
      </c>
      <c r="C24" s="6"/>
      <c r="D24" s="6">
        <v>454</v>
      </c>
      <c r="E24" s="6">
        <v>50</v>
      </c>
      <c r="F24" s="6"/>
      <c r="G24" s="6"/>
      <c r="H24" s="15"/>
      <c r="I24" s="31">
        <f>SUM(J24:N24)</f>
        <v>505</v>
      </c>
      <c r="J24" s="6"/>
      <c r="K24" s="6">
        <v>455</v>
      </c>
      <c r="L24" s="6">
        <v>50</v>
      </c>
      <c r="M24" s="6"/>
      <c r="N24" s="6"/>
      <c r="O24" s="38">
        <f t="shared" si="4"/>
        <v>100.22026431718061</v>
      </c>
      <c r="P24" s="15"/>
    </row>
    <row r="25" spans="1:16" ht="18.75" customHeight="1">
      <c r="A25" s="46" t="s">
        <v>23</v>
      </c>
      <c r="B25" s="31">
        <f aca="true" t="shared" si="7" ref="B25:B32">SUM(C25:G25)</f>
        <v>1740</v>
      </c>
      <c r="C25" s="6">
        <v>220</v>
      </c>
      <c r="D25" s="6">
        <v>1380</v>
      </c>
      <c r="E25" s="6">
        <v>100</v>
      </c>
      <c r="F25" s="6"/>
      <c r="G25" s="6">
        <v>40</v>
      </c>
      <c r="H25" s="15">
        <v>5</v>
      </c>
      <c r="I25" s="31">
        <f aca="true" t="shared" si="8" ref="I25:I33">SUM(J25:N25)</f>
        <v>1950</v>
      </c>
      <c r="J25" s="6">
        <v>220</v>
      </c>
      <c r="K25" s="6">
        <v>1380</v>
      </c>
      <c r="L25" s="6">
        <v>100</v>
      </c>
      <c r="M25" s="6"/>
      <c r="N25" s="6">
        <v>250</v>
      </c>
      <c r="O25" s="38">
        <f t="shared" si="4"/>
        <v>100</v>
      </c>
      <c r="P25" s="15">
        <v>4</v>
      </c>
    </row>
    <row r="26" spans="1:16" ht="18.75" customHeight="1">
      <c r="A26" s="45" t="s">
        <v>24</v>
      </c>
      <c r="B26" s="31">
        <f t="shared" si="7"/>
        <v>13223</v>
      </c>
      <c r="C26" s="5">
        <v>13013</v>
      </c>
      <c r="D26" s="6"/>
      <c r="E26" s="6"/>
      <c r="F26" s="6">
        <v>210</v>
      </c>
      <c r="G26" s="6"/>
      <c r="H26" s="18">
        <v>185</v>
      </c>
      <c r="I26" s="31">
        <f t="shared" si="8"/>
        <v>13263</v>
      </c>
      <c r="J26" s="5">
        <v>13013</v>
      </c>
      <c r="K26" s="6"/>
      <c r="L26" s="6"/>
      <c r="M26" s="6">
        <v>250</v>
      </c>
      <c r="N26" s="6"/>
      <c r="O26" s="38">
        <f t="shared" si="4"/>
        <v>0</v>
      </c>
      <c r="P26" s="18">
        <v>192</v>
      </c>
    </row>
    <row r="27" spans="1:16" ht="18.75" customHeight="1">
      <c r="A27" s="48" t="s">
        <v>25</v>
      </c>
      <c r="B27" s="31">
        <f t="shared" si="7"/>
        <v>4384</v>
      </c>
      <c r="C27" s="5">
        <v>4350</v>
      </c>
      <c r="D27" s="6">
        <v>34</v>
      </c>
      <c r="E27" s="6"/>
      <c r="F27" s="6"/>
      <c r="G27" s="6"/>
      <c r="H27" s="18">
        <v>50</v>
      </c>
      <c r="I27" s="31">
        <f t="shared" si="8"/>
        <v>4385</v>
      </c>
      <c r="J27" s="5">
        <v>4350</v>
      </c>
      <c r="K27" s="6">
        <v>35</v>
      </c>
      <c r="L27" s="6"/>
      <c r="M27" s="6"/>
      <c r="N27" s="6"/>
      <c r="O27" s="38">
        <f t="shared" si="4"/>
        <v>102.94117647058823</v>
      </c>
      <c r="P27" s="18">
        <v>50</v>
      </c>
    </row>
    <row r="28" spans="1:16" ht="18.75" customHeight="1">
      <c r="A28" s="45" t="s">
        <v>26</v>
      </c>
      <c r="B28" s="31">
        <f t="shared" si="7"/>
        <v>0</v>
      </c>
      <c r="C28" s="5"/>
      <c r="D28" s="6"/>
      <c r="E28" s="6"/>
      <c r="F28" s="6"/>
      <c r="G28" s="6"/>
      <c r="H28" s="18"/>
      <c r="I28" s="31">
        <f t="shared" si="8"/>
        <v>0</v>
      </c>
      <c r="J28" s="5"/>
      <c r="K28" s="6"/>
      <c r="L28" s="6"/>
      <c r="M28" s="6"/>
      <c r="N28" s="6"/>
      <c r="O28" s="38">
        <f t="shared" si="4"/>
        <v>0</v>
      </c>
      <c r="P28" s="18"/>
    </row>
    <row r="29" spans="1:16" ht="18.75" customHeight="1">
      <c r="A29" s="45" t="s">
        <v>27</v>
      </c>
      <c r="B29" s="31">
        <f t="shared" si="7"/>
        <v>87</v>
      </c>
      <c r="C29" s="5"/>
      <c r="D29" s="6">
        <v>87</v>
      </c>
      <c r="E29" s="6"/>
      <c r="F29" s="6"/>
      <c r="G29" s="6"/>
      <c r="H29" s="18"/>
      <c r="I29" s="31">
        <f t="shared" si="8"/>
        <v>161</v>
      </c>
      <c r="J29" s="5"/>
      <c r="K29" s="6">
        <v>161</v>
      </c>
      <c r="L29" s="6"/>
      <c r="M29" s="6"/>
      <c r="N29" s="6"/>
      <c r="O29" s="38">
        <f t="shared" si="4"/>
        <v>185.05747126436782</v>
      </c>
      <c r="P29" s="18"/>
    </row>
    <row r="30" spans="1:16" ht="18.75" customHeight="1">
      <c r="A30" s="77" t="s">
        <v>48</v>
      </c>
      <c r="B30" s="31">
        <f t="shared" si="7"/>
        <v>162</v>
      </c>
      <c r="C30" s="73"/>
      <c r="D30" s="78">
        <v>162</v>
      </c>
      <c r="E30" s="79"/>
      <c r="F30" s="79"/>
      <c r="G30" s="79"/>
      <c r="H30" s="80"/>
      <c r="I30" s="31">
        <f t="shared" si="8"/>
        <v>162</v>
      </c>
      <c r="J30" s="73"/>
      <c r="K30" s="78">
        <v>162</v>
      </c>
      <c r="L30" s="79"/>
      <c r="M30" s="79"/>
      <c r="N30" s="79"/>
      <c r="O30" s="38">
        <f t="shared" si="4"/>
        <v>100</v>
      </c>
      <c r="P30" s="80"/>
    </row>
    <row r="31" spans="1:16" ht="18.75" customHeight="1">
      <c r="A31" s="77" t="s">
        <v>49</v>
      </c>
      <c r="B31" s="31">
        <f t="shared" si="7"/>
        <v>965</v>
      </c>
      <c r="C31" s="73"/>
      <c r="D31" s="78"/>
      <c r="E31" s="79"/>
      <c r="F31" s="79">
        <v>965</v>
      </c>
      <c r="G31" s="79"/>
      <c r="H31" s="80"/>
      <c r="I31" s="31">
        <f t="shared" si="8"/>
        <v>1011</v>
      </c>
      <c r="J31" s="73"/>
      <c r="K31" s="78">
        <v>500</v>
      </c>
      <c r="L31" s="79"/>
      <c r="M31" s="79">
        <v>511</v>
      </c>
      <c r="N31" s="79"/>
      <c r="O31" s="38">
        <f t="shared" si="4"/>
        <v>0</v>
      </c>
      <c r="P31" s="80"/>
    </row>
    <row r="32" spans="1:16" ht="18.75" customHeight="1" hidden="1">
      <c r="A32" s="77" t="s">
        <v>50</v>
      </c>
      <c r="B32" s="31">
        <f t="shared" si="7"/>
        <v>334</v>
      </c>
      <c r="C32" s="19">
        <v>184</v>
      </c>
      <c r="D32" s="19">
        <v>150</v>
      </c>
      <c r="E32" s="20"/>
      <c r="F32" s="20"/>
      <c r="G32" s="20"/>
      <c r="H32" s="22"/>
      <c r="I32" s="31">
        <f t="shared" si="8"/>
        <v>0</v>
      </c>
      <c r="J32" s="73"/>
      <c r="K32" s="78"/>
      <c r="L32" s="79"/>
      <c r="M32" s="79"/>
      <c r="N32" s="79"/>
      <c r="O32" s="38">
        <f t="shared" si="4"/>
        <v>0</v>
      </c>
      <c r="P32" s="80"/>
    </row>
    <row r="33" spans="1:16" ht="18.75" customHeight="1" thickBot="1">
      <c r="A33" s="49" t="s">
        <v>28</v>
      </c>
      <c r="B33" s="32">
        <f>SUM(B9-B18)</f>
        <v>0</v>
      </c>
      <c r="C33" s="33">
        <v>184</v>
      </c>
      <c r="D33" s="33">
        <v>150</v>
      </c>
      <c r="E33" s="34"/>
      <c r="F33" s="34"/>
      <c r="G33" s="34"/>
      <c r="H33" s="21"/>
      <c r="I33" s="31">
        <f t="shared" si="8"/>
        <v>339</v>
      </c>
      <c r="J33" s="19">
        <v>184</v>
      </c>
      <c r="K33" s="19">
        <v>155</v>
      </c>
      <c r="L33" s="20"/>
      <c r="M33" s="20"/>
      <c r="N33" s="20"/>
      <c r="O33" s="38">
        <f t="shared" si="4"/>
        <v>103.33333333333334</v>
      </c>
      <c r="P33" s="22"/>
    </row>
    <row r="34" spans="1:16" ht="18.75" customHeight="1" thickBot="1" thickTop="1">
      <c r="A34" s="49" t="s">
        <v>46</v>
      </c>
      <c r="B34" s="74">
        <f>SUM(B9-B18)</f>
        <v>0</v>
      </c>
      <c r="C34" s="75" t="s">
        <v>7</v>
      </c>
      <c r="D34" s="75" t="s">
        <v>7</v>
      </c>
      <c r="E34" s="76" t="s">
        <v>7</v>
      </c>
      <c r="F34" s="76" t="s">
        <v>7</v>
      </c>
      <c r="G34" s="36" t="s">
        <v>7</v>
      </c>
      <c r="H34" s="35">
        <f>SUM(H9-H18)</f>
        <v>80</v>
      </c>
      <c r="I34" s="32">
        <f>SUM(I9-I18)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SUM(P9-P18)</f>
        <v>94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64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 t="s">
        <v>73</v>
      </c>
      <c r="B41" s="50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 t="s">
        <v>77</v>
      </c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 t="s">
        <v>75</v>
      </c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N6:N8"/>
    <mergeCell ref="O6:O8"/>
    <mergeCell ref="P6:P8"/>
    <mergeCell ref="H6:H8"/>
    <mergeCell ref="I6:I8"/>
    <mergeCell ref="J6:J8"/>
    <mergeCell ref="K6:K8"/>
    <mergeCell ref="L6:L8"/>
    <mergeCell ref="M6:M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0" t="s">
        <v>76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01" t="s">
        <v>55</v>
      </c>
      <c r="C5" s="102"/>
      <c r="D5" s="102"/>
      <c r="E5" s="102"/>
      <c r="F5" s="102"/>
      <c r="G5" s="102"/>
      <c r="H5" s="103"/>
      <c r="I5" s="104" t="s">
        <v>58</v>
      </c>
      <c r="J5" s="105"/>
      <c r="K5" s="105"/>
      <c r="L5" s="105"/>
      <c r="M5" s="105"/>
      <c r="N5" s="105"/>
      <c r="O5" s="105"/>
      <c r="P5" s="106"/>
    </row>
    <row r="6" spans="1:16" ht="23.25" customHeight="1">
      <c r="A6" s="107" t="s">
        <v>0</v>
      </c>
      <c r="B6" s="109" t="s">
        <v>30</v>
      </c>
      <c r="C6" s="111" t="s">
        <v>1</v>
      </c>
      <c r="D6" s="111" t="s">
        <v>2</v>
      </c>
      <c r="E6" s="111" t="s">
        <v>3</v>
      </c>
      <c r="F6" s="111" t="s">
        <v>4</v>
      </c>
      <c r="G6" s="116" t="s">
        <v>5</v>
      </c>
      <c r="H6" s="123" t="s">
        <v>31</v>
      </c>
      <c r="I6" s="109" t="s">
        <v>32</v>
      </c>
      <c r="J6" s="111" t="s">
        <v>1</v>
      </c>
      <c r="K6" s="111" t="s">
        <v>2</v>
      </c>
      <c r="L6" s="111" t="s">
        <v>3</v>
      </c>
      <c r="M6" s="111" t="s">
        <v>4</v>
      </c>
      <c r="N6" s="111" t="s">
        <v>5</v>
      </c>
      <c r="O6" s="119" t="s">
        <v>63</v>
      </c>
      <c r="P6" s="121" t="s">
        <v>31</v>
      </c>
    </row>
    <row r="7" spans="1:16" ht="18.75" customHeight="1">
      <c r="A7" s="107"/>
      <c r="B7" s="109"/>
      <c r="C7" s="112"/>
      <c r="D7" s="112"/>
      <c r="E7" s="114"/>
      <c r="F7" s="114"/>
      <c r="G7" s="117"/>
      <c r="H7" s="124"/>
      <c r="I7" s="109"/>
      <c r="J7" s="112"/>
      <c r="K7" s="112"/>
      <c r="L7" s="114"/>
      <c r="M7" s="114"/>
      <c r="N7" s="114"/>
      <c r="O7" s="119"/>
      <c r="P7" s="121"/>
    </row>
    <row r="8" spans="1:16" ht="17.25" customHeight="1">
      <c r="A8" s="108"/>
      <c r="B8" s="110"/>
      <c r="C8" s="113"/>
      <c r="D8" s="113"/>
      <c r="E8" s="115"/>
      <c r="F8" s="115"/>
      <c r="G8" s="118"/>
      <c r="H8" s="125"/>
      <c r="I8" s="110"/>
      <c r="J8" s="113"/>
      <c r="K8" s="113"/>
      <c r="L8" s="115"/>
      <c r="M8" s="115"/>
      <c r="N8" s="115"/>
      <c r="O8" s="120"/>
      <c r="P8" s="122"/>
    </row>
    <row r="9" spans="1:16" ht="18.75" customHeight="1">
      <c r="A9" s="43" t="s">
        <v>6</v>
      </c>
      <c r="B9" s="23">
        <f>SUM(B10:B14)</f>
        <v>2973</v>
      </c>
      <c r="C9" s="24" t="s">
        <v>7</v>
      </c>
      <c r="D9" s="24" t="s">
        <v>7</v>
      </c>
      <c r="E9" s="25" t="s">
        <v>7</v>
      </c>
      <c r="F9" s="25" t="s">
        <v>7</v>
      </c>
      <c r="G9" s="25" t="s">
        <v>7</v>
      </c>
      <c r="H9" s="39">
        <f>SUM(H15:H17)</f>
        <v>16</v>
      </c>
      <c r="I9" s="23">
        <f>SUM(I10:I14)</f>
        <v>3053</v>
      </c>
      <c r="J9" s="24" t="s">
        <v>7</v>
      </c>
      <c r="K9" s="24" t="s">
        <v>7</v>
      </c>
      <c r="L9" s="25" t="s">
        <v>7</v>
      </c>
      <c r="M9" s="25" t="s">
        <v>7</v>
      </c>
      <c r="N9" s="25" t="s">
        <v>7</v>
      </c>
      <c r="O9" s="38" t="s">
        <v>7</v>
      </c>
      <c r="P9" s="39">
        <f>SUM(P15:P17)</f>
        <v>18</v>
      </c>
    </row>
    <row r="10" spans="1:16" ht="18.75" customHeight="1">
      <c r="A10" s="44" t="s">
        <v>8</v>
      </c>
      <c r="B10" s="52">
        <v>2200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42" t="s">
        <v>7</v>
      </c>
      <c r="I10" s="52">
        <v>2200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1" t="s">
        <v>7</v>
      </c>
      <c r="P10" s="42" t="s">
        <v>7</v>
      </c>
    </row>
    <row r="11" spans="1:16" ht="18.75" customHeight="1">
      <c r="A11" s="44" t="s">
        <v>9</v>
      </c>
      <c r="B11" s="52">
        <v>356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42" t="s">
        <v>7</v>
      </c>
      <c r="I11" s="52">
        <v>356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1" t="s">
        <v>7</v>
      </c>
      <c r="P11" s="42" t="s">
        <v>7</v>
      </c>
    </row>
    <row r="12" spans="1:16" ht="18.75" customHeight="1">
      <c r="A12" s="44" t="s">
        <v>10</v>
      </c>
      <c r="B12" s="52"/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42" t="s">
        <v>7</v>
      </c>
      <c r="I12" s="52"/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1" t="s">
        <v>7</v>
      </c>
      <c r="P12" s="42" t="s">
        <v>7</v>
      </c>
    </row>
    <row r="13" spans="1:16" ht="18.75" customHeight="1">
      <c r="A13" s="44" t="s">
        <v>11</v>
      </c>
      <c r="B13" s="52"/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42" t="s">
        <v>7</v>
      </c>
      <c r="I13" s="52">
        <v>62</v>
      </c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1" t="s">
        <v>7</v>
      </c>
      <c r="P13" s="42" t="s">
        <v>7</v>
      </c>
    </row>
    <row r="14" spans="1:16" ht="18.75" customHeight="1">
      <c r="A14" s="45" t="s">
        <v>12</v>
      </c>
      <c r="B14" s="13">
        <f>SUM(B15:B17)</f>
        <v>417</v>
      </c>
      <c r="C14" s="28" t="s">
        <v>7</v>
      </c>
      <c r="D14" s="28" t="s">
        <v>7</v>
      </c>
      <c r="E14" s="28" t="s">
        <v>7</v>
      </c>
      <c r="F14" s="28" t="s">
        <v>7</v>
      </c>
      <c r="G14" s="28" t="s">
        <v>7</v>
      </c>
      <c r="H14" s="39">
        <f>SUM(H15:H17)</f>
        <v>16</v>
      </c>
      <c r="I14" s="13">
        <f>SUM(I15:I17)</f>
        <v>435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8" t="s">
        <v>7</v>
      </c>
      <c r="P14" s="39">
        <f>SUM(P15:P17)</f>
        <v>18</v>
      </c>
    </row>
    <row r="15" spans="1:16" ht="18.75" customHeight="1">
      <c r="A15" s="46" t="s">
        <v>13</v>
      </c>
      <c r="B15" s="14">
        <v>177</v>
      </c>
      <c r="C15" s="29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15"/>
      <c r="I15" s="14">
        <v>195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1" t="s">
        <v>7</v>
      </c>
      <c r="P15" s="15"/>
    </row>
    <row r="16" spans="1:16" ht="18.75" customHeight="1">
      <c r="A16" s="46" t="s">
        <v>14</v>
      </c>
      <c r="B16" s="14">
        <v>240</v>
      </c>
      <c r="C16" s="29" t="s">
        <v>7</v>
      </c>
      <c r="D16" s="29" t="s">
        <v>7</v>
      </c>
      <c r="E16" s="29" t="s">
        <v>7</v>
      </c>
      <c r="F16" s="29" t="s">
        <v>7</v>
      </c>
      <c r="G16" s="29" t="s">
        <v>7</v>
      </c>
      <c r="H16" s="15"/>
      <c r="I16" s="14">
        <v>240</v>
      </c>
      <c r="J16" s="29" t="s">
        <v>7</v>
      </c>
      <c r="K16" s="29" t="s">
        <v>7</v>
      </c>
      <c r="L16" s="29" t="s">
        <v>7</v>
      </c>
      <c r="M16" s="29" t="s">
        <v>7</v>
      </c>
      <c r="N16" s="29" t="s">
        <v>7</v>
      </c>
      <c r="O16" s="41" t="s">
        <v>7</v>
      </c>
      <c r="P16" s="15"/>
    </row>
    <row r="17" spans="1:16" ht="18.75" customHeight="1" thickBot="1">
      <c r="A17" s="47" t="s">
        <v>15</v>
      </c>
      <c r="B17" s="16"/>
      <c r="C17" s="30" t="s">
        <v>7</v>
      </c>
      <c r="D17" s="30" t="s">
        <v>7</v>
      </c>
      <c r="E17" s="30" t="s">
        <v>7</v>
      </c>
      <c r="F17" s="30" t="s">
        <v>7</v>
      </c>
      <c r="G17" s="30" t="s">
        <v>7</v>
      </c>
      <c r="H17" s="17">
        <v>16</v>
      </c>
      <c r="I17" s="16"/>
      <c r="J17" s="30" t="s">
        <v>7</v>
      </c>
      <c r="K17" s="30" t="s">
        <v>7</v>
      </c>
      <c r="L17" s="30" t="s">
        <v>7</v>
      </c>
      <c r="M17" s="30" t="s">
        <v>7</v>
      </c>
      <c r="N17" s="30" t="s">
        <v>7</v>
      </c>
      <c r="O17" s="40" t="s">
        <v>7</v>
      </c>
      <c r="P17" s="17">
        <v>18</v>
      </c>
    </row>
    <row r="18" spans="1:16" ht="18.75" customHeight="1" thickTop="1">
      <c r="A18" s="43" t="s">
        <v>16</v>
      </c>
      <c r="B18" s="13">
        <f aca="true" t="shared" si="0" ref="B18:G18">SUM(B19+B23+B26+B27+B28+B29+B30+B31+B32)</f>
        <v>2973</v>
      </c>
      <c r="C18" s="13">
        <f t="shared" si="0"/>
        <v>2200</v>
      </c>
      <c r="D18" s="13">
        <f t="shared" si="0"/>
        <v>356</v>
      </c>
      <c r="E18" s="13">
        <f t="shared" si="0"/>
        <v>417</v>
      </c>
      <c r="F18" s="13">
        <f t="shared" si="0"/>
        <v>0</v>
      </c>
      <c r="G18" s="13">
        <f t="shared" si="0"/>
        <v>0</v>
      </c>
      <c r="H18" s="81">
        <f>SUM(H19+H23+H26+H27+H28+H29+H30+H31+H32)</f>
        <v>0</v>
      </c>
      <c r="I18" s="13">
        <f aca="true" t="shared" si="1" ref="I18:N18">SUM(I19+I23+I26+I27+I28+I29+I30+I31+I32+I33)</f>
        <v>3053</v>
      </c>
      <c r="J18" s="13">
        <f t="shared" si="1"/>
        <v>2200</v>
      </c>
      <c r="K18" s="13">
        <f t="shared" si="1"/>
        <v>356</v>
      </c>
      <c r="L18" s="13">
        <f t="shared" si="1"/>
        <v>435</v>
      </c>
      <c r="M18" s="13">
        <f t="shared" si="1"/>
        <v>0</v>
      </c>
      <c r="N18" s="13">
        <f t="shared" si="1"/>
        <v>62</v>
      </c>
      <c r="O18" s="38">
        <f>IF(D18=0,,(K18/D18)*100)</f>
        <v>100</v>
      </c>
      <c r="P18" s="81">
        <f>SUM(P19+P23+P26+P27+P28+P29+P30+P31+P32+P33)</f>
        <v>2</v>
      </c>
    </row>
    <row r="19" spans="1:16" ht="18.75" customHeight="1">
      <c r="A19" s="45" t="s">
        <v>17</v>
      </c>
      <c r="B19" s="13">
        <f aca="true" t="shared" si="2" ref="B19:G19">SUM(B20:B22)</f>
        <v>589</v>
      </c>
      <c r="C19" s="28">
        <f t="shared" si="2"/>
        <v>15</v>
      </c>
      <c r="D19" s="28">
        <f t="shared" si="2"/>
        <v>157</v>
      </c>
      <c r="E19" s="28">
        <f t="shared" si="2"/>
        <v>417</v>
      </c>
      <c r="F19" s="28">
        <f t="shared" si="2"/>
        <v>0</v>
      </c>
      <c r="G19" s="28">
        <f t="shared" si="2"/>
        <v>0</v>
      </c>
      <c r="H19" s="39">
        <f>SUM(H20:H22)</f>
        <v>0</v>
      </c>
      <c r="I19" s="13">
        <f aca="true" t="shared" si="3" ref="I19:N19">SUM(I20:I22)</f>
        <v>604</v>
      </c>
      <c r="J19" s="28">
        <f t="shared" si="3"/>
        <v>10</v>
      </c>
      <c r="K19" s="28">
        <f t="shared" si="3"/>
        <v>157</v>
      </c>
      <c r="L19" s="28">
        <f t="shared" si="3"/>
        <v>435</v>
      </c>
      <c r="M19" s="28">
        <f t="shared" si="3"/>
        <v>0</v>
      </c>
      <c r="N19" s="28">
        <f t="shared" si="3"/>
        <v>2</v>
      </c>
      <c r="O19" s="38">
        <f>IF(D19=0,,(K19/D19)*100)</f>
        <v>100</v>
      </c>
      <c r="P19" s="39">
        <f>SUM(P20:P22)</f>
        <v>2</v>
      </c>
    </row>
    <row r="20" spans="1:16" ht="18.75" customHeight="1">
      <c r="A20" s="46" t="s">
        <v>18</v>
      </c>
      <c r="B20" s="31">
        <f>SUM(C20:G20)</f>
        <v>72</v>
      </c>
      <c r="C20" s="6">
        <v>15</v>
      </c>
      <c r="D20" s="6">
        <v>17</v>
      </c>
      <c r="E20" s="6">
        <v>40</v>
      </c>
      <c r="F20" s="6"/>
      <c r="G20" s="6"/>
      <c r="H20" s="15"/>
      <c r="I20" s="31">
        <f>SUM(J20:N20)</f>
        <v>84</v>
      </c>
      <c r="J20" s="6">
        <v>10</v>
      </c>
      <c r="K20" s="6">
        <v>17</v>
      </c>
      <c r="L20" s="6">
        <v>55</v>
      </c>
      <c r="M20" s="6"/>
      <c r="N20" s="6">
        <v>2</v>
      </c>
      <c r="O20" s="38">
        <f aca="true" t="shared" si="4" ref="O20:O33">IF(D20=0,,(K20/D20)*100)</f>
        <v>100</v>
      </c>
      <c r="P20" s="15"/>
    </row>
    <row r="21" spans="1:16" ht="18.75" customHeight="1">
      <c r="A21" s="46" t="s">
        <v>19</v>
      </c>
      <c r="B21" s="31">
        <f>SUM(C21:G21)</f>
        <v>240</v>
      </c>
      <c r="C21" s="6"/>
      <c r="D21" s="6"/>
      <c r="E21" s="6">
        <v>240</v>
      </c>
      <c r="F21" s="6"/>
      <c r="G21" s="6"/>
      <c r="H21" s="15"/>
      <c r="I21" s="31">
        <f>SUM(J21:N21)</f>
        <v>240</v>
      </c>
      <c r="J21" s="6"/>
      <c r="K21" s="6"/>
      <c r="L21" s="6">
        <v>240</v>
      </c>
      <c r="M21" s="6"/>
      <c r="N21" s="6"/>
      <c r="O21" s="38">
        <f t="shared" si="4"/>
        <v>0</v>
      </c>
      <c r="P21" s="15"/>
    </row>
    <row r="22" spans="1:16" ht="18.75" customHeight="1">
      <c r="A22" s="46" t="s">
        <v>20</v>
      </c>
      <c r="B22" s="31">
        <f>SUM(C22:G22)</f>
        <v>277</v>
      </c>
      <c r="C22" s="6"/>
      <c r="D22" s="6">
        <v>140</v>
      </c>
      <c r="E22" s="6">
        <v>137</v>
      </c>
      <c r="F22" s="6">
        <v>0</v>
      </c>
      <c r="G22" s="6"/>
      <c r="H22" s="15"/>
      <c r="I22" s="31">
        <f>SUM(J22:N22)</f>
        <v>280</v>
      </c>
      <c r="J22" s="6"/>
      <c r="K22" s="6">
        <v>140</v>
      </c>
      <c r="L22" s="6">
        <v>140</v>
      </c>
      <c r="M22" s="6"/>
      <c r="N22" s="6"/>
      <c r="O22" s="38">
        <f t="shared" si="4"/>
        <v>100</v>
      </c>
      <c r="P22" s="15">
        <v>2</v>
      </c>
    </row>
    <row r="23" spans="1:16" ht="18.75" customHeight="1">
      <c r="A23" s="45" t="s">
        <v>21</v>
      </c>
      <c r="B23" s="13">
        <f aca="true" t="shared" si="5" ref="B23:G23">SUM(B24:B25)</f>
        <v>155</v>
      </c>
      <c r="C23" s="28">
        <f t="shared" si="5"/>
        <v>10</v>
      </c>
      <c r="D23" s="28">
        <f t="shared" si="5"/>
        <v>145</v>
      </c>
      <c r="E23" s="28">
        <f t="shared" si="5"/>
        <v>0</v>
      </c>
      <c r="F23" s="28">
        <f t="shared" si="5"/>
        <v>0</v>
      </c>
      <c r="G23" s="28">
        <f t="shared" si="5"/>
        <v>0</v>
      </c>
      <c r="H23" s="39">
        <f>SUM(H24:H25)</f>
        <v>0</v>
      </c>
      <c r="I23" s="13">
        <f aca="true" t="shared" si="6" ref="I23:N23">SUM(I24:I25)</f>
        <v>210</v>
      </c>
      <c r="J23" s="28">
        <f t="shared" si="6"/>
        <v>10</v>
      </c>
      <c r="K23" s="28">
        <f t="shared" si="6"/>
        <v>145</v>
      </c>
      <c r="L23" s="28">
        <f t="shared" si="6"/>
        <v>0</v>
      </c>
      <c r="M23" s="28">
        <f t="shared" si="6"/>
        <v>0</v>
      </c>
      <c r="N23" s="28">
        <f t="shared" si="6"/>
        <v>55</v>
      </c>
      <c r="O23" s="38">
        <f t="shared" si="4"/>
        <v>100</v>
      </c>
      <c r="P23" s="39">
        <f>SUM(P24:P25)</f>
        <v>0</v>
      </c>
    </row>
    <row r="24" spans="1:16" ht="18.75" customHeight="1">
      <c r="A24" s="46" t="s">
        <v>22</v>
      </c>
      <c r="B24" s="31">
        <f>SUM(C24:G24)</f>
        <v>50</v>
      </c>
      <c r="C24" s="6"/>
      <c r="D24" s="6">
        <v>50</v>
      </c>
      <c r="E24" s="6"/>
      <c r="F24" s="6"/>
      <c r="G24" s="6"/>
      <c r="H24" s="15"/>
      <c r="I24" s="31">
        <f>SUM(J24:N24)</f>
        <v>50</v>
      </c>
      <c r="J24" s="6"/>
      <c r="K24" s="6">
        <v>50</v>
      </c>
      <c r="L24" s="6"/>
      <c r="M24" s="6"/>
      <c r="N24" s="6"/>
      <c r="O24" s="38">
        <f t="shared" si="4"/>
        <v>100</v>
      </c>
      <c r="P24" s="15"/>
    </row>
    <row r="25" spans="1:16" ht="18.75" customHeight="1">
      <c r="A25" s="46" t="s">
        <v>23</v>
      </c>
      <c r="B25" s="31">
        <f aca="true" t="shared" si="7" ref="B25:B32">SUM(C25:G25)</f>
        <v>105</v>
      </c>
      <c r="C25" s="6">
        <v>10</v>
      </c>
      <c r="D25" s="6">
        <v>95</v>
      </c>
      <c r="E25" s="6"/>
      <c r="F25" s="6">
        <v>0</v>
      </c>
      <c r="G25" s="6"/>
      <c r="H25" s="15"/>
      <c r="I25" s="31">
        <f aca="true" t="shared" si="8" ref="I25:I33">SUM(J25:N25)</f>
        <v>160</v>
      </c>
      <c r="J25" s="6">
        <v>10</v>
      </c>
      <c r="K25" s="6">
        <v>95</v>
      </c>
      <c r="L25" s="6"/>
      <c r="M25" s="6"/>
      <c r="N25" s="6">
        <v>55</v>
      </c>
      <c r="O25" s="38">
        <f t="shared" si="4"/>
        <v>100</v>
      </c>
      <c r="P25" s="15"/>
    </row>
    <row r="26" spans="1:16" ht="18.75" customHeight="1">
      <c r="A26" s="45" t="s">
        <v>24</v>
      </c>
      <c r="B26" s="31">
        <f t="shared" si="7"/>
        <v>1608</v>
      </c>
      <c r="C26" s="5">
        <v>1608</v>
      </c>
      <c r="D26" s="6"/>
      <c r="E26" s="6"/>
      <c r="F26" s="6"/>
      <c r="G26" s="6"/>
      <c r="H26" s="18"/>
      <c r="I26" s="31">
        <f t="shared" si="8"/>
        <v>1613</v>
      </c>
      <c r="J26" s="5">
        <v>1608</v>
      </c>
      <c r="K26" s="6"/>
      <c r="L26" s="6"/>
      <c r="M26" s="6"/>
      <c r="N26" s="6">
        <v>5</v>
      </c>
      <c r="O26" s="38">
        <f t="shared" si="4"/>
        <v>0</v>
      </c>
      <c r="P26" s="18"/>
    </row>
    <row r="27" spans="1:16" ht="18.75" customHeight="1">
      <c r="A27" s="48" t="s">
        <v>25</v>
      </c>
      <c r="B27" s="31">
        <f t="shared" si="7"/>
        <v>543</v>
      </c>
      <c r="C27" s="5">
        <v>543</v>
      </c>
      <c r="D27" s="6"/>
      <c r="E27" s="6"/>
      <c r="F27" s="6"/>
      <c r="G27" s="6"/>
      <c r="H27" s="18"/>
      <c r="I27" s="31">
        <f t="shared" si="8"/>
        <v>540</v>
      </c>
      <c r="J27" s="5">
        <v>540</v>
      </c>
      <c r="K27" s="6"/>
      <c r="L27" s="6"/>
      <c r="M27" s="6"/>
      <c r="N27" s="6"/>
      <c r="O27" s="38">
        <f t="shared" si="4"/>
        <v>0</v>
      </c>
      <c r="P27" s="18"/>
    </row>
    <row r="28" spans="1:16" ht="18.75" customHeight="1">
      <c r="A28" s="45" t="s">
        <v>26</v>
      </c>
      <c r="B28" s="31">
        <f t="shared" si="7"/>
        <v>0</v>
      </c>
      <c r="C28" s="5"/>
      <c r="D28" s="6"/>
      <c r="E28" s="6"/>
      <c r="F28" s="6"/>
      <c r="G28" s="6"/>
      <c r="H28" s="18"/>
      <c r="I28" s="31">
        <f t="shared" si="8"/>
        <v>0</v>
      </c>
      <c r="J28" s="5"/>
      <c r="K28" s="6"/>
      <c r="L28" s="6"/>
      <c r="M28" s="6"/>
      <c r="N28" s="6"/>
      <c r="O28" s="38">
        <f t="shared" si="4"/>
        <v>0</v>
      </c>
      <c r="P28" s="18"/>
    </row>
    <row r="29" spans="1:16" ht="18.75" customHeight="1">
      <c r="A29" s="45" t="s">
        <v>27</v>
      </c>
      <c r="B29" s="31">
        <f t="shared" si="7"/>
        <v>13</v>
      </c>
      <c r="C29" s="5"/>
      <c r="D29" s="6">
        <v>13</v>
      </c>
      <c r="E29" s="6"/>
      <c r="F29" s="6"/>
      <c r="G29" s="6"/>
      <c r="H29" s="18"/>
      <c r="I29" s="31">
        <f t="shared" si="8"/>
        <v>13</v>
      </c>
      <c r="J29" s="5"/>
      <c r="K29" s="6">
        <v>13</v>
      </c>
      <c r="L29" s="6"/>
      <c r="M29" s="6"/>
      <c r="N29" s="6"/>
      <c r="O29" s="38">
        <f t="shared" si="4"/>
        <v>100</v>
      </c>
      <c r="P29" s="18"/>
    </row>
    <row r="30" spans="1:16" ht="18.75" customHeight="1">
      <c r="A30" s="77" t="s">
        <v>48</v>
      </c>
      <c r="B30" s="31">
        <f t="shared" si="7"/>
        <v>41</v>
      </c>
      <c r="C30" s="73"/>
      <c r="D30" s="78">
        <v>41</v>
      </c>
      <c r="E30" s="79"/>
      <c r="F30" s="79"/>
      <c r="G30" s="79"/>
      <c r="H30" s="80"/>
      <c r="I30" s="31">
        <f t="shared" si="8"/>
        <v>41</v>
      </c>
      <c r="J30" s="73"/>
      <c r="K30" s="78">
        <v>41</v>
      </c>
      <c r="L30" s="79"/>
      <c r="M30" s="79"/>
      <c r="N30" s="79"/>
      <c r="O30" s="38">
        <f t="shared" si="4"/>
        <v>100</v>
      </c>
      <c r="P30" s="80"/>
    </row>
    <row r="31" spans="1:16" ht="18.75" customHeight="1">
      <c r="A31" s="77" t="s">
        <v>49</v>
      </c>
      <c r="B31" s="31">
        <f t="shared" si="7"/>
        <v>0</v>
      </c>
      <c r="C31" s="73"/>
      <c r="D31" s="78"/>
      <c r="E31" s="79"/>
      <c r="F31" s="79"/>
      <c r="G31" s="79"/>
      <c r="H31" s="80"/>
      <c r="I31" s="31">
        <f t="shared" si="8"/>
        <v>0</v>
      </c>
      <c r="J31" s="73"/>
      <c r="K31" s="78"/>
      <c r="L31" s="79"/>
      <c r="M31" s="79"/>
      <c r="N31" s="79"/>
      <c r="O31" s="38">
        <f t="shared" si="4"/>
        <v>0</v>
      </c>
      <c r="P31" s="80"/>
    </row>
    <row r="32" spans="1:16" ht="18.75" customHeight="1" hidden="1">
      <c r="A32" s="77" t="s">
        <v>50</v>
      </c>
      <c r="B32" s="31">
        <f t="shared" si="7"/>
        <v>24</v>
      </c>
      <c r="C32" s="19">
        <v>24</v>
      </c>
      <c r="D32" s="19"/>
      <c r="E32" s="20"/>
      <c r="F32" s="20"/>
      <c r="G32" s="20"/>
      <c r="H32" s="22"/>
      <c r="I32" s="31">
        <f t="shared" si="8"/>
        <v>0</v>
      </c>
      <c r="J32" s="73"/>
      <c r="K32" s="78"/>
      <c r="L32" s="79"/>
      <c r="M32" s="79"/>
      <c r="N32" s="79"/>
      <c r="O32" s="38">
        <f t="shared" si="4"/>
        <v>0</v>
      </c>
      <c r="P32" s="80"/>
    </row>
    <row r="33" spans="1:16" ht="18.75" customHeight="1" thickBot="1">
      <c r="A33" s="49" t="s">
        <v>28</v>
      </c>
      <c r="B33" s="72"/>
      <c r="C33" s="73"/>
      <c r="D33" s="73"/>
      <c r="E33" s="73"/>
      <c r="F33" s="73"/>
      <c r="G33" s="73"/>
      <c r="H33" s="21"/>
      <c r="I33" s="31">
        <f t="shared" si="8"/>
        <v>32</v>
      </c>
      <c r="J33" s="19">
        <v>32</v>
      </c>
      <c r="K33" s="19"/>
      <c r="L33" s="20"/>
      <c r="M33" s="20"/>
      <c r="N33" s="20"/>
      <c r="O33" s="38">
        <f t="shared" si="4"/>
        <v>0</v>
      </c>
      <c r="P33" s="22"/>
    </row>
    <row r="34" spans="1:16" ht="18.75" customHeight="1" thickBot="1" thickTop="1">
      <c r="A34" s="49" t="s">
        <v>46</v>
      </c>
      <c r="B34" s="74">
        <f>SUM(B9-B18)</f>
        <v>0</v>
      </c>
      <c r="C34" s="75" t="s">
        <v>7</v>
      </c>
      <c r="D34" s="75" t="s">
        <v>7</v>
      </c>
      <c r="E34" s="76" t="s">
        <v>7</v>
      </c>
      <c r="F34" s="76" t="s">
        <v>7</v>
      </c>
      <c r="G34" s="36" t="s">
        <v>7</v>
      </c>
      <c r="H34" s="35">
        <f>SUM(H9-H18)</f>
        <v>16</v>
      </c>
      <c r="I34" s="32">
        <f>SUM(I9-I18)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SUM(P9-P18)</f>
        <v>16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 t="s">
        <v>73</v>
      </c>
      <c r="B41" s="50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 t="s">
        <v>77</v>
      </c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 t="s">
        <v>75</v>
      </c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76"/>
  <sheetViews>
    <sheetView showGridLines="0" zoomScalePageLayoutView="0" workbookViewId="0" topLeftCell="A31">
      <selection activeCell="E60" sqref="E60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5" width="14.00390625" style="0" customWidth="1"/>
    <col min="6" max="6" width="14.25390625" style="0" customWidth="1"/>
    <col min="7" max="7" width="13.875" style="0" customWidth="1"/>
    <col min="8" max="8" width="14.2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26" t="s">
        <v>59</v>
      </c>
      <c r="B3" s="126"/>
      <c r="C3" s="126"/>
      <c r="D3" s="126"/>
      <c r="E3" s="126"/>
      <c r="F3" s="126"/>
      <c r="G3" s="126"/>
      <c r="H3" s="126"/>
    </row>
    <row r="4" spans="1:8" ht="15.75" customHeight="1">
      <c r="A4" s="127"/>
      <c r="B4" s="127"/>
      <c r="C4" s="127"/>
      <c r="D4" s="127"/>
      <c r="E4" s="127"/>
      <c r="F4" s="127"/>
      <c r="G4" s="127"/>
      <c r="H4" s="127"/>
    </row>
    <row r="5" spans="1:8" ht="15.75" customHeight="1">
      <c r="A5" s="71"/>
      <c r="B5" s="71"/>
      <c r="C5" s="71"/>
      <c r="D5" s="71"/>
      <c r="E5" s="71"/>
      <c r="F5" s="71"/>
      <c r="G5" s="71"/>
      <c r="H5" s="71"/>
    </row>
    <row r="6" spans="1:3" ht="15.75">
      <c r="A6" s="53" t="s">
        <v>71</v>
      </c>
      <c r="B6" s="128" t="s">
        <v>72</v>
      </c>
      <c r="C6" s="128"/>
    </row>
    <row r="7" ht="12" customHeight="1">
      <c r="D7" s="54"/>
    </row>
    <row r="8" ht="18" customHeight="1"/>
    <row r="9" spans="1:8" ht="11.25" customHeight="1" thickBot="1">
      <c r="A9" s="53"/>
      <c r="B9" s="53"/>
      <c r="C9" s="53"/>
      <c r="H9" s="54" t="s">
        <v>34</v>
      </c>
    </row>
    <row r="10" spans="1:8" ht="16.5" customHeight="1" thickTop="1">
      <c r="A10" s="133" t="s">
        <v>35</v>
      </c>
      <c r="B10" s="135" t="s">
        <v>37</v>
      </c>
      <c r="C10" s="136"/>
      <c r="D10" s="137"/>
      <c r="E10" s="138"/>
      <c r="F10" s="129" t="s">
        <v>56</v>
      </c>
      <c r="G10" s="129" t="s">
        <v>62</v>
      </c>
      <c r="H10" s="131" t="s">
        <v>51</v>
      </c>
    </row>
    <row r="11" spans="1:8" ht="12.75" customHeight="1" thickBot="1">
      <c r="A11" s="134"/>
      <c r="B11" s="57" t="s">
        <v>60</v>
      </c>
      <c r="C11" s="57" t="s">
        <v>61</v>
      </c>
      <c r="D11" s="58" t="s">
        <v>53</v>
      </c>
      <c r="E11" s="59" t="s">
        <v>38</v>
      </c>
      <c r="F11" s="130"/>
      <c r="G11" s="130"/>
      <c r="H11" s="132"/>
    </row>
    <row r="12" spans="1:8" ht="12" customHeight="1">
      <c r="A12" s="60"/>
      <c r="B12" s="61"/>
      <c r="C12" s="62"/>
      <c r="D12" s="63"/>
      <c r="E12" s="63" t="s">
        <v>39</v>
      </c>
      <c r="F12" s="64" t="s">
        <v>40</v>
      </c>
      <c r="G12" s="82" t="s">
        <v>41</v>
      </c>
      <c r="H12" s="65" t="s">
        <v>52</v>
      </c>
    </row>
    <row r="13" spans="1:8" ht="17.25" customHeight="1">
      <c r="A13" s="55" t="s">
        <v>36</v>
      </c>
      <c r="B13" s="84">
        <v>265876</v>
      </c>
      <c r="C13" s="85">
        <v>32968</v>
      </c>
      <c r="D13" s="86">
        <v>50000</v>
      </c>
      <c r="E13" s="86">
        <f>SUM(B13:D13)</f>
        <v>348844</v>
      </c>
      <c r="F13" s="87">
        <v>100000</v>
      </c>
      <c r="G13" s="88">
        <v>100000</v>
      </c>
      <c r="H13" s="89">
        <f>E13-(F13+G13)</f>
        <v>148844</v>
      </c>
    </row>
    <row r="14" spans="1:8" ht="17.25" customHeight="1">
      <c r="A14" s="55" t="s">
        <v>54</v>
      </c>
      <c r="B14" s="84">
        <v>774765</v>
      </c>
      <c r="C14" s="85"/>
      <c r="D14" s="86">
        <v>354065</v>
      </c>
      <c r="E14" s="86">
        <f>SUM(B14:D14)</f>
        <v>1128830</v>
      </c>
      <c r="F14" s="87">
        <v>849873</v>
      </c>
      <c r="G14" s="88">
        <v>200000</v>
      </c>
      <c r="H14" s="89">
        <f>E14-(F14+G14)</f>
        <v>78957</v>
      </c>
    </row>
    <row r="15" spans="1:8" ht="17.25" customHeight="1">
      <c r="A15" s="55" t="s">
        <v>42</v>
      </c>
      <c r="B15" s="84">
        <v>1229172.92</v>
      </c>
      <c r="C15" s="85">
        <v>60000.37</v>
      </c>
      <c r="D15" s="86">
        <v>600000</v>
      </c>
      <c r="E15" s="86">
        <f>SUM(B15:D15)</f>
        <v>1889173.29</v>
      </c>
      <c r="F15" s="87">
        <v>1125000</v>
      </c>
      <c r="G15" s="88">
        <v>711000</v>
      </c>
      <c r="H15" s="89">
        <f>E15-(F15+G15)</f>
        <v>53173.29000000004</v>
      </c>
    </row>
    <row r="16" spans="1:8" ht="17.25" customHeight="1" thickBot="1">
      <c r="A16" s="56" t="s">
        <v>43</v>
      </c>
      <c r="B16" s="90">
        <v>213065.55</v>
      </c>
      <c r="C16" s="91"/>
      <c r="D16" s="92">
        <v>594000</v>
      </c>
      <c r="E16" s="92">
        <f>SUM(B16:D16)</f>
        <v>807065.55</v>
      </c>
      <c r="F16" s="93">
        <v>250000</v>
      </c>
      <c r="G16" s="94">
        <v>250000</v>
      </c>
      <c r="H16" s="95">
        <f>E16-(F16+G16)</f>
        <v>307065.55000000005</v>
      </c>
    </row>
    <row r="17" spans="1:8" ht="17.25" customHeight="1" thickBot="1">
      <c r="A17" s="66" t="s">
        <v>44</v>
      </c>
      <c r="B17" s="96">
        <f>SUM(B13:B16)</f>
        <v>2482879.4699999997</v>
      </c>
      <c r="C17" s="96">
        <f>SUM(C13:C16)</f>
        <v>92968.37</v>
      </c>
      <c r="D17" s="96">
        <f>SUM(D13:D16)</f>
        <v>1598065</v>
      </c>
      <c r="E17" s="97">
        <f>SUM(B17:D17)</f>
        <v>4173912.84</v>
      </c>
      <c r="F17" s="98">
        <f>SUM(F13:F16)</f>
        <v>2324873</v>
      </c>
      <c r="G17" s="98">
        <f>SUM(G13:G16)</f>
        <v>1261000</v>
      </c>
      <c r="H17" s="99">
        <f>SUM(H13:H16)</f>
        <v>588039.8400000001</v>
      </c>
    </row>
    <row r="18" ht="17.25" customHeight="1" thickTop="1"/>
    <row r="19" ht="17.25" customHeight="1">
      <c r="A19" s="83"/>
    </row>
    <row r="20" spans="1:8" ht="15" customHeight="1">
      <c r="A20" t="s">
        <v>47</v>
      </c>
      <c r="E20" s="67"/>
      <c r="F20" s="3"/>
      <c r="G20" s="3"/>
      <c r="H20" s="3"/>
    </row>
    <row r="21" ht="9" customHeight="1">
      <c r="E21" s="68"/>
    </row>
    <row r="22" ht="15.75">
      <c r="A22" s="69" t="s">
        <v>45</v>
      </c>
    </row>
    <row r="24" ht="12.75">
      <c r="A24" t="s">
        <v>65</v>
      </c>
    </row>
    <row r="25" ht="12.75">
      <c r="A25" t="s">
        <v>66</v>
      </c>
    </row>
    <row r="26" spans="1:7" ht="12.75">
      <c r="A26" t="s">
        <v>67</v>
      </c>
      <c r="F26" s="3"/>
      <c r="G26" s="3"/>
    </row>
    <row r="28" ht="12.75">
      <c r="A28" t="s">
        <v>68</v>
      </c>
    </row>
    <row r="29" ht="12.75">
      <c r="A29" t="s">
        <v>69</v>
      </c>
    </row>
    <row r="32" ht="12.75">
      <c r="A32" t="s">
        <v>70</v>
      </c>
    </row>
    <row r="58" ht="12.75">
      <c r="A58" s="70" t="s">
        <v>73</v>
      </c>
    </row>
    <row r="59" spans="1:7" ht="12.75">
      <c r="A59" s="70" t="s">
        <v>74</v>
      </c>
      <c r="E59" s="70" t="s">
        <v>75</v>
      </c>
      <c r="F59" s="70"/>
      <c r="G59" s="70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2016-06-27T15:34:01Z</cp:lastPrinted>
  <dcterms:created xsi:type="dcterms:W3CDTF">2001-10-29T09:16:17Z</dcterms:created>
  <dcterms:modified xsi:type="dcterms:W3CDTF">2018-01-03T13:19:14Z</dcterms:modified>
  <cp:category/>
  <cp:version/>
  <cp:contentType/>
  <cp:contentStatus/>
</cp:coreProperties>
</file>