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tabRatio="727" activeTab="0"/>
  </bookViews>
  <sheets>
    <sheet name="plnění FP-celá organizace" sheetId="1" r:id="rId1"/>
    <sheet name="Fondy" sheetId="2" r:id="rId2"/>
    <sheet name="Doplňující" sheetId="3" r:id="rId3"/>
    <sheet name="plnění FP-MŠ" sheetId="4" r:id="rId4"/>
    <sheet name="plnění FP-ZŠ" sheetId="5" r:id="rId5"/>
  </sheets>
  <definedNames/>
  <calcPr fullCalcOnLoad="1"/>
</workbook>
</file>

<file path=xl/sharedStrings.xml><?xml version="1.0" encoding="utf-8"?>
<sst xmlns="http://schemas.openxmlformats.org/spreadsheetml/2006/main" count="578" uniqueCount="107">
  <si>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</si>
  <si>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</si>
  <si>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</si>
  <si>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</si>
  <si>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</si>
  <si>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</si>
  <si>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</si>
  <si>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</si>
  <si>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</si>
  <si>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</si>
  <si>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</si>
  <si>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</si>
  <si>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</si>
  <si>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</si>
  <si>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</si>
  <si>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</si>
  <si>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</si>
  <si>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</si>
  <si>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</si>
  <si>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</si>
  <si>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</si>
  <si>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</si>
  <si>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</si>
  <si>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</si>
  <si>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</si>
  <si>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</si>
  <si>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</si>
  <si>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</si>
  <si>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</si>
  <si>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</si>
  <si>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SR - státní rozpočet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</si>
  <si>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</si>
  <si>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</si>
  <si>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</si>
  <si>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</si>
  <si>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</si>
  <si>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</si>
  <si>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</si>
  <si>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>v Kč</t>
  </si>
  <si>
    <t>Název fondu</t>
  </si>
  <si>
    <t>Fond odměn</t>
  </si>
  <si>
    <t xml:space="preserve">Zdroje </t>
  </si>
  <si>
    <t>celkem</t>
  </si>
  <si>
    <t>a</t>
  </si>
  <si>
    <t>c</t>
  </si>
  <si>
    <t>Fond investiční</t>
  </si>
  <si>
    <t xml:space="preserve">Fond rezervní </t>
  </si>
  <si>
    <t xml:space="preserve">FKSP </t>
  </si>
  <si>
    <t>CELKEM</t>
  </si>
  <si>
    <t>Čerpání fondů jmenovitě:</t>
  </si>
  <si>
    <t>Datum:</t>
  </si>
  <si>
    <t>Zpracoval/telefon:</t>
  </si>
  <si>
    <t xml:space="preserve">Organizace: </t>
  </si>
  <si>
    <t>index v % skutečnost/upr. plán MČ</t>
  </si>
  <si>
    <t>Výsledek hospodaření</t>
  </si>
  <si>
    <t>VH - výsledek hospodaření</t>
  </si>
  <si>
    <t>Nájemné hrazené MČ</t>
  </si>
  <si>
    <t xml:space="preserve">Prostředky z ESF </t>
  </si>
  <si>
    <t>Brabcová Zd.</t>
  </si>
  <si>
    <t>Základní škola a Mateřská škola  Červený Vrch  - celá organizace</t>
  </si>
  <si>
    <t>Základní škola a Mateřská škola Červený Vrch  - mateřská školka</t>
  </si>
  <si>
    <t>Základní škola a Mateřská škola Červený Vrch  - základní škola</t>
  </si>
  <si>
    <t>Pojištění z MČ</t>
  </si>
  <si>
    <t>ostatní zdroje*</t>
  </si>
  <si>
    <t>a-(b+c)</t>
  </si>
  <si>
    <t>Organizace:</t>
  </si>
  <si>
    <t>b</t>
  </si>
  <si>
    <t xml:space="preserve">Zůstatek      </t>
  </si>
  <si>
    <t>Rezervní fond</t>
  </si>
  <si>
    <t>Investiční fond</t>
  </si>
  <si>
    <t>Základní škola a Mateřská škola Červený vrch</t>
  </si>
  <si>
    <t>Finanční plán na rok 2016 schválený</t>
  </si>
  <si>
    <t>Finanční plán na rok 2017</t>
  </si>
  <si>
    <t>Plán čerpání do konce r. 2017</t>
  </si>
  <si>
    <t>ostatní služby, software</t>
  </si>
  <si>
    <t xml:space="preserve">Doplňte název školy: </t>
  </si>
  <si>
    <t>Základní škola a Mateřská škola Červený Vrch</t>
  </si>
  <si>
    <t>individuálně přidělované finanční prostředky (v Kč):</t>
  </si>
  <si>
    <t xml:space="preserve">např. nájemné (pronájem tělocvičen), údržba zeleně… </t>
  </si>
  <si>
    <t>zdůvodnění požadavku:</t>
  </si>
  <si>
    <t>vypracoval:</t>
  </si>
  <si>
    <t>Brabcová Zdeňka</t>
  </si>
  <si>
    <t>dne:</t>
  </si>
  <si>
    <t>Doplňující údaje k rozpisu rozpočtu na rok 2017</t>
  </si>
  <si>
    <t>předpokládaná výše odpisů na rok 2017 (v Kč):</t>
  </si>
  <si>
    <t xml:space="preserve">V souvislosti s údržbou zeleně Vás žádáme o zvážení zvýšeného příspěvku na </t>
  </si>
  <si>
    <t>údržbu zeleně. Velikost zahrady školy je 13 tis. m2 a je obhospodařována</t>
  </si>
  <si>
    <t>panem školníkem. Předpoklad nákladů pro tohoto "zahradníka" je  25.000,-- jako OON.</t>
  </si>
  <si>
    <t>Finanční plán na rok 2018 - 1. čtení</t>
  </si>
  <si>
    <t>Finanční plán na rok 2017 schválený</t>
  </si>
  <si>
    <t>Finanční plán na rok 2018</t>
  </si>
  <si>
    <t>11. července 2017</t>
  </si>
  <si>
    <t>PaedDr. Marie Cibulková</t>
  </si>
  <si>
    <t>U odpisů se jedná o předpoklad a to z důvodu, že škola v posledním čtvrtletí roku 2017</t>
  </si>
  <si>
    <t>bude budovat dětské hřiště, jehož prvky budou investiční. Cenu v tuto chvíli neznáme.</t>
  </si>
  <si>
    <t xml:space="preserve"> Fondy příspěvkové organizace na rok 2018 - plán</t>
  </si>
  <si>
    <t>stav k 31.12.2016</t>
  </si>
  <si>
    <t>příděl z VH 2016</t>
  </si>
  <si>
    <t>Plán čerpání do konce r. 2018</t>
  </si>
  <si>
    <t>lavičky, herní prvky pozemek</t>
  </si>
  <si>
    <t>učební pomůcky</t>
  </si>
  <si>
    <t>úprava zahrady</t>
  </si>
  <si>
    <t xml:space="preserve">cestovné </t>
  </si>
  <si>
    <t>školení</t>
  </si>
  <si>
    <t>pohoštění, reprezentace</t>
  </si>
  <si>
    <t>herní prvky</t>
  </si>
  <si>
    <t>oprava zařízení ŠJ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</si>
</sst>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\ &quot;Kč&quot;"/>
    <numFmt numFmtId="166" formatCode="dd/mm/yy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hidden="1"/>
    </xf>
    <xf numFmtId="41" fontId="1" fillId="0" borderId="12" xfId="0" applyNumberFormat="1" applyFont="1" applyFill="1" applyBorder="1" applyAlignment="1" applyProtection="1">
      <alignment/>
      <protection hidden="1"/>
    </xf>
    <xf numFmtId="41" fontId="1" fillId="0" borderId="13" xfId="0" applyNumberFormat="1" applyFont="1" applyFill="1" applyBorder="1" applyAlignment="1" applyProtection="1">
      <alignment horizontal="center" wrapText="1"/>
      <protection hidden="1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41" fontId="0" fillId="0" borderId="12" xfId="0" applyNumberFormat="1" applyFont="1" applyFill="1" applyBorder="1" applyAlignment="1" applyProtection="1">
      <alignment horizontal="center" wrapText="1"/>
      <protection locked="0"/>
    </xf>
    <xf numFmtId="41" fontId="0" fillId="0" borderId="13" xfId="0" applyNumberFormat="1" applyFont="1" applyFill="1" applyBorder="1" applyAlignment="1" applyProtection="1">
      <alignment horizontal="center" wrapText="1"/>
      <protection hidden="1"/>
    </xf>
    <xf numFmtId="41" fontId="0" fillId="0" borderId="14" xfId="0" applyNumberFormat="1" applyFont="1" applyFill="1" applyBorder="1" applyAlignment="1" applyProtection="1">
      <alignment horizontal="center"/>
      <protection hidden="1"/>
    </xf>
    <xf numFmtId="41" fontId="0" fillId="0" borderId="16" xfId="0" applyNumberFormat="1" applyFont="1" applyFill="1" applyBorder="1" applyAlignment="1" applyProtection="1">
      <alignment horizontal="center" wrapText="1"/>
      <protection hidden="1"/>
    </xf>
    <xf numFmtId="0" fontId="1" fillId="0" borderId="17" xfId="0" applyFont="1" applyFill="1" applyBorder="1" applyAlignment="1" applyProtection="1">
      <alignment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/>
      <protection hidden="1"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0" fillId="0" borderId="19" xfId="0" applyNumberFormat="1" applyFont="1" applyFill="1" applyBorder="1" applyAlignment="1" applyProtection="1">
      <alignment horizontal="center"/>
      <protection hidden="1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hidden="1"/>
    </xf>
    <xf numFmtId="41" fontId="0" fillId="0" borderId="21" xfId="0" applyNumberFormat="1" applyFont="1" applyFill="1" applyBorder="1" applyAlignment="1" applyProtection="1">
      <alignment horizontal="center"/>
      <protection locked="0"/>
    </xf>
    <xf numFmtId="41" fontId="0" fillId="0" borderId="22" xfId="0" applyNumberFormat="1" applyFont="1" applyFill="1" applyBorder="1" applyAlignment="1" applyProtection="1">
      <alignment horizontal="center"/>
      <protection hidden="1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41" fontId="0" fillId="0" borderId="18" xfId="0" applyNumberFormat="1" applyFont="1" applyFill="1" applyBorder="1" applyAlignment="1" applyProtection="1">
      <alignment horizontal="center"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41" fontId="0" fillId="0" borderId="26" xfId="0" applyNumberFormat="1" applyFont="1" applyFill="1" applyBorder="1" applyAlignment="1" applyProtection="1">
      <alignment horizontal="center"/>
      <protection locked="0"/>
    </xf>
    <xf numFmtId="41" fontId="0" fillId="0" borderId="26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0" fillId="0" borderId="29" xfId="0" applyNumberFormat="1" applyFont="1" applyFill="1" applyBorder="1" applyAlignment="1" applyProtection="1">
      <alignment horizontal="center"/>
      <protection locked="0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30" xfId="0" applyNumberFormat="1" applyFont="1" applyFill="1" applyBorder="1" applyAlignment="1" applyProtection="1">
      <alignment horizontal="center"/>
      <protection hidden="1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29" xfId="0" applyNumberFormat="1" applyFont="1" applyFill="1" applyBorder="1" applyAlignment="1" applyProtection="1">
      <alignment horizontal="center"/>
      <protection hidden="1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3" fontId="4" fillId="0" borderId="34" xfId="34" applyFont="1" applyFill="1" applyBorder="1" applyAlignment="1">
      <alignment/>
    </xf>
    <xf numFmtId="4" fontId="8" fillId="0" borderId="21" xfId="34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center"/>
    </xf>
    <xf numFmtId="41" fontId="1" fillId="0" borderId="35" xfId="0" applyNumberFormat="1" applyFont="1" applyFill="1" applyBorder="1" applyAlignment="1" applyProtection="1">
      <alignment horizontal="center"/>
      <protection hidden="1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 wrapText="1"/>
      <protection hidden="1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0" fillId="0" borderId="37" xfId="0" applyNumberFormat="1" applyFont="1" applyFill="1" applyBorder="1" applyAlignment="1" applyProtection="1">
      <alignment horizontal="center" wrapText="1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7" xfId="0" applyNumberFormat="1" applyFont="1" applyFill="1" applyBorder="1" applyAlignment="1" applyProtection="1">
      <alignment horizontal="center"/>
      <protection hidden="1"/>
    </xf>
    <xf numFmtId="41" fontId="0" fillId="0" borderId="38" xfId="0" applyNumberFormat="1" applyFont="1" applyFill="1" applyBorder="1" applyAlignment="1" applyProtection="1">
      <alignment horizontal="center"/>
      <protection hidden="1"/>
    </xf>
    <xf numFmtId="41" fontId="0" fillId="0" borderId="17" xfId="0" applyNumberFormat="1" applyFont="1" applyFill="1" applyBorder="1" applyAlignment="1" applyProtection="1">
      <alignment horizontal="center"/>
      <protection locked="0"/>
    </xf>
    <xf numFmtId="41" fontId="0" fillId="0" borderId="2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1" fillId="0" borderId="20" xfId="0" applyNumberFormat="1" applyFont="1" applyFill="1" applyBorder="1" applyAlignment="1" applyProtection="1">
      <alignment horizontal="center"/>
      <protection locked="0"/>
    </xf>
    <xf numFmtId="41" fontId="0" fillId="0" borderId="22" xfId="0" applyNumberFormat="1" applyFont="1" applyFill="1" applyBorder="1" applyAlignment="1" applyProtection="1">
      <alignment horizontal="center"/>
      <protection locked="0"/>
    </xf>
    <xf numFmtId="41" fontId="1" fillId="0" borderId="39" xfId="0" applyNumberFormat="1" applyFont="1" applyFill="1" applyBorder="1" applyAlignment="1" applyProtection="1">
      <alignment horizontal="center"/>
      <protection hidden="1"/>
    </xf>
    <xf numFmtId="41" fontId="1" fillId="0" borderId="40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12" xfId="0" applyNumberFormat="1" applyFont="1" applyFill="1" applyBorder="1" applyAlignment="1" applyProtection="1">
      <alignment horizontal="center" wrapText="1"/>
      <protection locked="0"/>
    </xf>
    <xf numFmtId="41" fontId="0" fillId="0" borderId="28" xfId="0" applyNumberFormat="1" applyFont="1" applyFill="1" applyBorder="1" applyAlignment="1" applyProtection="1">
      <alignment horizontal="center" wrapText="1"/>
      <protection locked="0"/>
    </xf>
    <xf numFmtId="41" fontId="0" fillId="0" borderId="28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hidden="1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41" fontId="1" fillId="0" borderId="19" xfId="0" applyNumberFormat="1" applyFont="1" applyFill="1" applyBorder="1" applyAlignment="1" applyProtection="1">
      <alignment horizontal="center"/>
      <protection locked="0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41" xfId="0" applyNumberFormat="1" applyFont="1" applyFill="1" applyBorder="1" applyAlignment="1" applyProtection="1">
      <alignment horizontal="center"/>
      <protection hidden="1"/>
    </xf>
    <xf numFmtId="41" fontId="1" fillId="0" borderId="42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4" fontId="8" fillId="0" borderId="52" xfId="0" applyNumberFormat="1" applyFont="1" applyFill="1" applyBorder="1" applyAlignment="1">
      <alignment/>
    </xf>
    <xf numFmtId="4" fontId="8" fillId="0" borderId="53" xfId="0" applyNumberFormat="1" applyFont="1" applyFill="1" applyBorder="1" applyAlignment="1">
      <alignment/>
    </xf>
    <xf numFmtId="4" fontId="8" fillId="0" borderId="52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4" fontId="8" fillId="0" borderId="55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5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57" xfId="0" applyFont="1" applyFill="1" applyBorder="1" applyAlignment="1">
      <alignment/>
    </xf>
    <xf numFmtId="4" fontId="6" fillId="0" borderId="5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1" fontId="1" fillId="0" borderId="19" xfId="0" applyNumberFormat="1" applyFont="1" applyFill="1" applyBorder="1" applyAlignment="1" applyProtection="1">
      <alignment horizontal="center"/>
      <protection locked="0"/>
    </xf>
    <xf numFmtId="41" fontId="1" fillId="0" borderId="36" xfId="0" applyNumberFormat="1" applyFont="1" applyFill="1" applyBorder="1" applyAlignment="1" applyProtection="1">
      <alignment horizontal="center"/>
      <protection locked="0"/>
    </xf>
    <xf numFmtId="41" fontId="0" fillId="0" borderId="33" xfId="0" applyNumberFormat="1" applyFont="1" applyFill="1" applyBorder="1" applyAlignment="1" applyProtection="1">
      <alignment horizontal="center"/>
      <protection hidden="1"/>
    </xf>
    <xf numFmtId="41" fontId="0" fillId="0" borderId="35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45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47" xfId="0" applyFill="1" applyBorder="1" applyAlignment="1" applyProtection="1">
      <alignment horizontal="center" vertical="center" wrapText="1"/>
      <protection hidden="1"/>
    </xf>
    <xf numFmtId="0" fontId="0" fillId="0" borderId="37" xfId="0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60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59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61" xfId="0" applyFont="1" applyFill="1" applyBorder="1" applyAlignment="1" applyProtection="1">
      <alignment horizontal="center" shrinkToFit="1"/>
      <protection hidden="1"/>
    </xf>
    <xf numFmtId="0" fontId="0" fillId="0" borderId="62" xfId="0" applyFill="1" applyBorder="1" applyAlignment="1" applyProtection="1">
      <alignment horizontal="center"/>
      <protection hidden="1"/>
    </xf>
    <xf numFmtId="0" fontId="0" fillId="0" borderId="63" xfId="0" applyFill="1" applyBorder="1" applyAlignment="1" applyProtection="1">
      <alignment horizontal="center"/>
      <protection hidden="1"/>
    </xf>
    <xf numFmtId="0" fontId="1" fillId="0" borderId="61" xfId="0" applyFont="1" applyFill="1" applyBorder="1" applyAlignment="1" applyProtection="1">
      <alignment horizontal="center"/>
      <protection hidden="1"/>
    </xf>
    <xf numFmtId="0" fontId="0" fillId="0" borderId="62" xfId="0" applyFill="1" applyBorder="1" applyAlignment="1" applyProtection="1">
      <alignment/>
      <protection hidden="1"/>
    </xf>
    <xf numFmtId="0" fontId="0" fillId="0" borderId="64" xfId="0" applyFill="1" applyBorder="1" applyAlignment="1" applyProtection="1">
      <alignment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48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65" xfId="0" applyFont="1" applyFill="1" applyBorder="1" applyAlignment="1">
      <alignment horizontal="center"/>
    </xf>
    <xf numFmtId="0" fontId="0" fillId="0" borderId="66" xfId="0" applyFill="1" applyBorder="1" applyAlignment="1">
      <alignment/>
    </xf>
    <xf numFmtId="0" fontId="8" fillId="0" borderId="67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0" fontId="8" fillId="0" borderId="6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8" topLeftCell="B24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C21" sqref="C21"/>
    </sheetView>
  </sheetViews>
  <sheetFormatPr defaultColWidth="9.00390625" defaultRowHeight="12.75"/>
  <cols>
    <col min="1" max="1" width="28.25390625" style="1" customWidth="1"/>
    <col min="2" max="2" width="11.125" style="1" customWidth="1"/>
    <col min="3" max="3" width="10.625" style="1" customWidth="1"/>
    <col min="4" max="4" width="9.75390625" style="1" customWidth="1"/>
    <col min="5" max="5" width="10.00390625" style="1" customWidth="1"/>
    <col min="6" max="8" width="9.75390625" style="1" customWidth="1"/>
    <col min="9" max="9" width="11.125" style="1" customWidth="1"/>
    <col min="10" max="10" width="11.2539062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152" t="s">
        <v>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5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52</v>
      </c>
      <c r="B3" s="4" t="s">
        <v>59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36</v>
      </c>
    </row>
    <row r="5" spans="1:16" ht="14.25" customHeight="1" thickTop="1">
      <c r="A5" s="7"/>
      <c r="B5" s="167" t="s">
        <v>89</v>
      </c>
      <c r="C5" s="168"/>
      <c r="D5" s="168"/>
      <c r="E5" s="168"/>
      <c r="F5" s="168"/>
      <c r="G5" s="168"/>
      <c r="H5" s="169"/>
      <c r="I5" s="170" t="s">
        <v>90</v>
      </c>
      <c r="J5" s="171"/>
      <c r="K5" s="171"/>
      <c r="L5" s="171"/>
      <c r="M5" s="171"/>
      <c r="N5" s="171"/>
      <c r="O5" s="171"/>
      <c r="P5" s="172"/>
    </row>
    <row r="6" spans="1:16" ht="23.25" customHeight="1">
      <c r="A6" s="165" t="s">
        <v>0</v>
      </c>
      <c r="B6" s="153" t="s">
        <v>33</v>
      </c>
      <c r="C6" s="157" t="s">
        <v>1</v>
      </c>
      <c r="D6" s="157" t="s">
        <v>2</v>
      </c>
      <c r="E6" s="157" t="s">
        <v>3</v>
      </c>
      <c r="F6" s="157" t="s">
        <v>4</v>
      </c>
      <c r="G6" s="175" t="s">
        <v>5</v>
      </c>
      <c r="H6" s="160" t="s">
        <v>34</v>
      </c>
      <c r="I6" s="153" t="s">
        <v>35</v>
      </c>
      <c r="J6" s="157" t="s">
        <v>1</v>
      </c>
      <c r="K6" s="157" t="s">
        <v>2</v>
      </c>
      <c r="L6" s="157" t="s">
        <v>3</v>
      </c>
      <c r="M6" s="157" t="s">
        <v>4</v>
      </c>
      <c r="N6" s="157" t="s">
        <v>5</v>
      </c>
      <c r="O6" s="155" t="s">
        <v>53</v>
      </c>
      <c r="P6" s="163" t="s">
        <v>34</v>
      </c>
    </row>
    <row r="7" spans="1:16" ht="18.75" customHeight="1">
      <c r="A7" s="165"/>
      <c r="B7" s="153"/>
      <c r="C7" s="173"/>
      <c r="D7" s="173"/>
      <c r="E7" s="158"/>
      <c r="F7" s="158"/>
      <c r="G7" s="176"/>
      <c r="H7" s="161"/>
      <c r="I7" s="153"/>
      <c r="J7" s="173"/>
      <c r="K7" s="173"/>
      <c r="L7" s="158"/>
      <c r="M7" s="158"/>
      <c r="N7" s="158"/>
      <c r="O7" s="155"/>
      <c r="P7" s="163"/>
    </row>
    <row r="8" spans="1:16" ht="17.25" customHeight="1">
      <c r="A8" s="166"/>
      <c r="B8" s="154"/>
      <c r="C8" s="174"/>
      <c r="D8" s="174"/>
      <c r="E8" s="159"/>
      <c r="F8" s="159"/>
      <c r="G8" s="177"/>
      <c r="H8" s="162"/>
      <c r="I8" s="154"/>
      <c r="J8" s="174"/>
      <c r="K8" s="174"/>
      <c r="L8" s="159"/>
      <c r="M8" s="159"/>
      <c r="N8" s="159"/>
      <c r="O8" s="156"/>
      <c r="P8" s="164"/>
    </row>
    <row r="9" spans="1:16" ht="18.75" customHeight="1">
      <c r="A9" s="8" t="s">
        <v>6</v>
      </c>
      <c r="B9" s="9">
        <f>SUM(B10:B14)</f>
        <v>51077</v>
      </c>
      <c r="C9" s="63" t="s">
        <v>7</v>
      </c>
      <c r="D9" s="63" t="s">
        <v>7</v>
      </c>
      <c r="E9" s="10" t="s">
        <v>7</v>
      </c>
      <c r="F9" s="10" t="s">
        <v>7</v>
      </c>
      <c r="G9" s="10" t="s">
        <v>7</v>
      </c>
      <c r="H9" s="64">
        <f>SUM(H15:H17)</f>
        <v>2170</v>
      </c>
      <c r="I9" s="11">
        <f>SUM(I10:I14)</f>
        <v>54024</v>
      </c>
      <c r="J9" s="63" t="s">
        <v>7</v>
      </c>
      <c r="K9" s="63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2200</v>
      </c>
    </row>
    <row r="10" spans="1:16" ht="18.75" customHeight="1">
      <c r="A10" s="14" t="s">
        <v>8</v>
      </c>
      <c r="B10" s="15">
        <v>35454</v>
      </c>
      <c r="C10" s="65" t="s">
        <v>7</v>
      </c>
      <c r="D10" s="65" t="s">
        <v>7</v>
      </c>
      <c r="E10" s="16" t="s">
        <v>7</v>
      </c>
      <c r="F10" s="16" t="s">
        <v>7</v>
      </c>
      <c r="G10" s="16" t="s">
        <v>7</v>
      </c>
      <c r="H10" s="66" t="s">
        <v>7</v>
      </c>
      <c r="I10" s="15">
        <v>38000</v>
      </c>
      <c r="J10" s="65" t="s">
        <v>7</v>
      </c>
      <c r="K10" s="65" t="s">
        <v>7</v>
      </c>
      <c r="L10" s="16" t="s">
        <v>7</v>
      </c>
      <c r="M10" s="16" t="s">
        <v>7</v>
      </c>
      <c r="N10" s="16" t="s">
        <v>7</v>
      </c>
      <c r="O10" s="17" t="s">
        <v>7</v>
      </c>
      <c r="P10" s="18" t="s">
        <v>7</v>
      </c>
    </row>
    <row r="11" spans="1:16" ht="18.75" customHeight="1">
      <c r="A11" s="14" t="s">
        <v>9</v>
      </c>
      <c r="B11" s="15">
        <v>7724</v>
      </c>
      <c r="C11" s="65" t="s">
        <v>7</v>
      </c>
      <c r="D11" s="65" t="s">
        <v>7</v>
      </c>
      <c r="E11" s="16" t="s">
        <v>7</v>
      </c>
      <c r="F11" s="16" t="s">
        <v>7</v>
      </c>
      <c r="G11" s="16" t="s">
        <v>7</v>
      </c>
      <c r="H11" s="66" t="s">
        <v>7</v>
      </c>
      <c r="I11" s="15">
        <v>7997</v>
      </c>
      <c r="J11" s="65" t="s">
        <v>7</v>
      </c>
      <c r="K11" s="65" t="s">
        <v>7</v>
      </c>
      <c r="L11" s="16" t="s">
        <v>7</v>
      </c>
      <c r="M11" s="16" t="s">
        <v>7</v>
      </c>
      <c r="N11" s="16" t="s">
        <v>7</v>
      </c>
      <c r="O11" s="17" t="s">
        <v>7</v>
      </c>
      <c r="P11" s="18" t="s">
        <v>7</v>
      </c>
    </row>
    <row r="12" spans="1:16" ht="18.75" customHeight="1">
      <c r="A12" s="14" t="s">
        <v>10</v>
      </c>
      <c r="B12" s="15">
        <v>650</v>
      </c>
      <c r="C12" s="65" t="s">
        <v>7</v>
      </c>
      <c r="D12" s="65" t="s">
        <v>7</v>
      </c>
      <c r="E12" s="16" t="s">
        <v>7</v>
      </c>
      <c r="F12" s="16" t="s">
        <v>7</v>
      </c>
      <c r="G12" s="16" t="s">
        <v>7</v>
      </c>
      <c r="H12" s="66" t="s">
        <v>7</v>
      </c>
      <c r="I12" s="15">
        <v>680</v>
      </c>
      <c r="J12" s="65" t="s">
        <v>7</v>
      </c>
      <c r="K12" s="65" t="s">
        <v>7</v>
      </c>
      <c r="L12" s="16" t="s">
        <v>7</v>
      </c>
      <c r="M12" s="16" t="s">
        <v>7</v>
      </c>
      <c r="N12" s="16" t="s">
        <v>7</v>
      </c>
      <c r="O12" s="17" t="s">
        <v>7</v>
      </c>
      <c r="P12" s="18" t="s">
        <v>7</v>
      </c>
    </row>
    <row r="13" spans="1:16" ht="18.75" customHeight="1">
      <c r="A13" s="14" t="s">
        <v>11</v>
      </c>
      <c r="B13" s="15">
        <v>2282</v>
      </c>
      <c r="C13" s="65" t="s">
        <v>7</v>
      </c>
      <c r="D13" s="65" t="s">
        <v>7</v>
      </c>
      <c r="E13" s="16" t="s">
        <v>7</v>
      </c>
      <c r="F13" s="16" t="s">
        <v>7</v>
      </c>
      <c r="G13" s="16" t="s">
        <v>7</v>
      </c>
      <c r="H13" s="66" t="s">
        <v>7</v>
      </c>
      <c r="I13" s="15">
        <v>2330</v>
      </c>
      <c r="J13" s="65" t="s">
        <v>7</v>
      </c>
      <c r="K13" s="65" t="s">
        <v>7</v>
      </c>
      <c r="L13" s="16" t="s">
        <v>7</v>
      </c>
      <c r="M13" s="16" t="s">
        <v>7</v>
      </c>
      <c r="N13" s="16" t="s">
        <v>7</v>
      </c>
      <c r="O13" s="17" t="s">
        <v>7</v>
      </c>
      <c r="P13" s="18" t="s">
        <v>7</v>
      </c>
    </row>
    <row r="14" spans="1:16" ht="18.75" customHeight="1">
      <c r="A14" s="19" t="s">
        <v>12</v>
      </c>
      <c r="B14" s="20">
        <f>SUM(B15:B17)</f>
        <v>4967</v>
      </c>
      <c r="C14" s="21" t="s">
        <v>7</v>
      </c>
      <c r="D14" s="21" t="s">
        <v>7</v>
      </c>
      <c r="E14" s="21" t="s">
        <v>7</v>
      </c>
      <c r="F14" s="21" t="s">
        <v>7</v>
      </c>
      <c r="G14" s="67" t="s">
        <v>7</v>
      </c>
      <c r="H14" s="68">
        <f>SUM(H15:H17)</f>
        <v>2170</v>
      </c>
      <c r="I14" s="20">
        <f>SUM(I15:I17)</f>
        <v>5017</v>
      </c>
      <c r="J14" s="21" t="s">
        <v>7</v>
      </c>
      <c r="K14" s="21" t="s">
        <v>7</v>
      </c>
      <c r="L14" s="21" t="s">
        <v>7</v>
      </c>
      <c r="M14" s="21" t="s">
        <v>7</v>
      </c>
      <c r="N14" s="21" t="s">
        <v>7</v>
      </c>
      <c r="O14" s="12" t="s">
        <v>7</v>
      </c>
      <c r="P14" s="13">
        <f>SUM(P15:P17)</f>
        <v>2200</v>
      </c>
    </row>
    <row r="15" spans="1:16" ht="18.75" customHeight="1">
      <c r="A15" s="22" t="s">
        <v>13</v>
      </c>
      <c r="B15" s="23">
        <v>1215</v>
      </c>
      <c r="C15" s="24" t="s">
        <v>7</v>
      </c>
      <c r="D15" s="24" t="s">
        <v>7</v>
      </c>
      <c r="E15" s="24" t="s">
        <v>7</v>
      </c>
      <c r="F15" s="24" t="s">
        <v>7</v>
      </c>
      <c r="G15" s="69" t="s">
        <v>7</v>
      </c>
      <c r="H15" s="70">
        <v>1120</v>
      </c>
      <c r="I15" s="23">
        <v>1215</v>
      </c>
      <c r="J15" s="24" t="s">
        <v>7</v>
      </c>
      <c r="K15" s="24" t="s">
        <v>7</v>
      </c>
      <c r="L15" s="24" t="s">
        <v>7</v>
      </c>
      <c r="M15" s="24" t="s">
        <v>7</v>
      </c>
      <c r="N15" s="24" t="s">
        <v>7</v>
      </c>
      <c r="O15" s="17" t="s">
        <v>7</v>
      </c>
      <c r="P15" s="25">
        <v>1100</v>
      </c>
    </row>
    <row r="16" spans="1:16" ht="18.75" customHeight="1">
      <c r="A16" s="22" t="s">
        <v>14</v>
      </c>
      <c r="B16" s="23">
        <v>3750</v>
      </c>
      <c r="C16" s="24" t="s">
        <v>7</v>
      </c>
      <c r="D16" s="24" t="s">
        <v>7</v>
      </c>
      <c r="E16" s="24" t="s">
        <v>7</v>
      </c>
      <c r="F16" s="24" t="s">
        <v>7</v>
      </c>
      <c r="G16" s="69" t="s">
        <v>7</v>
      </c>
      <c r="H16" s="70">
        <v>290</v>
      </c>
      <c r="I16" s="23">
        <v>3800</v>
      </c>
      <c r="J16" s="24" t="s">
        <v>7</v>
      </c>
      <c r="K16" s="24" t="s">
        <v>7</v>
      </c>
      <c r="L16" s="24" t="s">
        <v>7</v>
      </c>
      <c r="M16" s="24" t="s">
        <v>7</v>
      </c>
      <c r="N16" s="24" t="s">
        <v>7</v>
      </c>
      <c r="O16" s="17" t="s">
        <v>7</v>
      </c>
      <c r="P16" s="25">
        <v>300</v>
      </c>
    </row>
    <row r="17" spans="1:16" ht="18.75" customHeight="1" thickBot="1">
      <c r="A17" s="26" t="s">
        <v>15</v>
      </c>
      <c r="B17" s="27">
        <v>2</v>
      </c>
      <c r="C17" s="28" t="s">
        <v>7</v>
      </c>
      <c r="D17" s="28" t="s">
        <v>7</v>
      </c>
      <c r="E17" s="28" t="s">
        <v>7</v>
      </c>
      <c r="F17" s="28" t="s">
        <v>7</v>
      </c>
      <c r="G17" s="71" t="s">
        <v>7</v>
      </c>
      <c r="H17" s="72">
        <v>760</v>
      </c>
      <c r="I17" s="27">
        <v>2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>
        <v>800</v>
      </c>
    </row>
    <row r="18" spans="1:16" ht="18.75" customHeight="1" thickTop="1">
      <c r="A18" s="8" t="s">
        <v>16</v>
      </c>
      <c r="B18" s="21">
        <f aca="true" t="shared" si="0" ref="B18:G18">SUM(B19+B23+B26+B27+B28+B29+B30+B31+B32+B33)</f>
        <v>51077</v>
      </c>
      <c r="C18" s="21">
        <f t="shared" si="0"/>
        <v>35454</v>
      </c>
      <c r="D18" s="21">
        <f t="shared" si="0"/>
        <v>7724</v>
      </c>
      <c r="E18" s="21">
        <f t="shared" si="0"/>
        <v>4967</v>
      </c>
      <c r="F18" s="21">
        <f t="shared" si="0"/>
        <v>650</v>
      </c>
      <c r="G18" s="21">
        <f t="shared" si="0"/>
        <v>2282</v>
      </c>
      <c r="H18" s="68">
        <f>SUM(H19+H23+H26+H27+H28+H29+H30+H31+H33)</f>
        <v>1880</v>
      </c>
      <c r="I18" s="20">
        <f aca="true" t="shared" si="1" ref="I18:N18">SUM(I19+I23+I26+I27+I28+I29+I30+I31+I32+I33)</f>
        <v>54024</v>
      </c>
      <c r="J18" s="20">
        <f t="shared" si="1"/>
        <v>38000</v>
      </c>
      <c r="K18" s="20">
        <f t="shared" si="1"/>
        <v>7997</v>
      </c>
      <c r="L18" s="20">
        <f t="shared" si="1"/>
        <v>5017</v>
      </c>
      <c r="M18" s="20">
        <f t="shared" si="1"/>
        <v>680</v>
      </c>
      <c r="N18" s="20">
        <f t="shared" si="1"/>
        <v>2330</v>
      </c>
      <c r="O18" s="12">
        <f>IF(D18=0,,(K18/D18)*100)</f>
        <v>103.53443811496635</v>
      </c>
      <c r="P18" s="13">
        <f>SUM(P19+P23+P26+P27+P28+P29+P30+P31+P33)</f>
        <v>1910</v>
      </c>
    </row>
    <row r="19" spans="1:16" ht="18.75" customHeight="1">
      <c r="A19" s="19" t="s">
        <v>17</v>
      </c>
      <c r="B19" s="20">
        <f aca="true" t="shared" si="2" ref="B19:N19">SUM(B20:B22)</f>
        <v>9553</v>
      </c>
      <c r="C19" s="21">
        <f t="shared" si="2"/>
        <v>473</v>
      </c>
      <c r="D19" s="21">
        <f t="shared" si="2"/>
        <v>4000</v>
      </c>
      <c r="E19" s="21">
        <f t="shared" si="2"/>
        <v>4650</v>
      </c>
      <c r="F19" s="21">
        <f t="shared" si="2"/>
        <v>200</v>
      </c>
      <c r="G19" s="67">
        <f t="shared" si="2"/>
        <v>230</v>
      </c>
      <c r="H19" s="68">
        <f t="shared" si="2"/>
        <v>590</v>
      </c>
      <c r="I19" s="20">
        <f t="shared" si="2"/>
        <v>9232</v>
      </c>
      <c r="J19" s="21">
        <f t="shared" si="2"/>
        <v>500</v>
      </c>
      <c r="K19" s="21">
        <f t="shared" si="2"/>
        <v>4050</v>
      </c>
      <c r="L19" s="21">
        <f t="shared" si="2"/>
        <v>4617</v>
      </c>
      <c r="M19" s="21">
        <f t="shared" si="2"/>
        <v>35</v>
      </c>
      <c r="N19" s="21">
        <f t="shared" si="2"/>
        <v>30</v>
      </c>
      <c r="O19" s="12">
        <f>IF(D19=0,,(K19/D19)*100)</f>
        <v>101.25</v>
      </c>
      <c r="P19" s="13">
        <f>SUM(P20:P22)</f>
        <v>600</v>
      </c>
    </row>
    <row r="20" spans="1:16" ht="18.75" customHeight="1">
      <c r="A20" s="22" t="s">
        <v>18</v>
      </c>
      <c r="B20" s="31">
        <f>SUM(C20:G20)</f>
        <v>3003</v>
      </c>
      <c r="C20" s="32">
        <v>473</v>
      </c>
      <c r="D20" s="32">
        <v>1600</v>
      </c>
      <c r="E20" s="32">
        <v>500</v>
      </c>
      <c r="F20" s="32">
        <v>200</v>
      </c>
      <c r="G20" s="32">
        <v>230</v>
      </c>
      <c r="H20" s="70">
        <v>320</v>
      </c>
      <c r="I20" s="31">
        <f>SUM(J20:N20)</f>
        <v>2482</v>
      </c>
      <c r="J20" s="32">
        <v>500</v>
      </c>
      <c r="K20" s="32">
        <v>1600</v>
      </c>
      <c r="L20" s="32">
        <v>317</v>
      </c>
      <c r="M20" s="32">
        <v>35</v>
      </c>
      <c r="N20" s="32">
        <v>30</v>
      </c>
      <c r="O20" s="12">
        <f aca="true" t="shared" si="3" ref="O20:O33">IF(D20=0,,(K20/D20)*100)</f>
        <v>100</v>
      </c>
      <c r="P20" s="25">
        <v>300</v>
      </c>
    </row>
    <row r="21" spans="1:16" ht="18.75" customHeight="1">
      <c r="A21" s="22" t="s">
        <v>19</v>
      </c>
      <c r="B21" s="31">
        <f>SUM(C21:G21)</f>
        <v>3750</v>
      </c>
      <c r="C21" s="32"/>
      <c r="D21" s="32"/>
      <c r="E21" s="32">
        <v>3750</v>
      </c>
      <c r="F21" s="32"/>
      <c r="G21" s="32"/>
      <c r="H21" s="70">
        <v>130</v>
      </c>
      <c r="I21" s="31">
        <f>SUM(J21:N21)</f>
        <v>3800</v>
      </c>
      <c r="J21" s="32"/>
      <c r="K21" s="32"/>
      <c r="L21" s="32">
        <v>3800</v>
      </c>
      <c r="M21" s="32"/>
      <c r="N21" s="32"/>
      <c r="O21" s="12">
        <f t="shared" si="3"/>
        <v>0</v>
      </c>
      <c r="P21" s="25">
        <v>150</v>
      </c>
    </row>
    <row r="22" spans="1:16" ht="18.75" customHeight="1">
      <c r="A22" s="22" t="s">
        <v>20</v>
      </c>
      <c r="B22" s="31">
        <f>SUM(C22:G22)</f>
        <v>2800</v>
      </c>
      <c r="C22" s="32"/>
      <c r="D22" s="32">
        <v>2400</v>
      </c>
      <c r="E22" s="32">
        <v>400</v>
      </c>
      <c r="F22" s="32"/>
      <c r="G22" s="32"/>
      <c r="H22" s="70">
        <v>140</v>
      </c>
      <c r="I22" s="31">
        <f>SUM(J22:N22)</f>
        <v>2950</v>
      </c>
      <c r="J22" s="32"/>
      <c r="K22" s="32">
        <v>2450</v>
      </c>
      <c r="L22" s="32">
        <v>500</v>
      </c>
      <c r="M22" s="32"/>
      <c r="N22" s="32"/>
      <c r="O22" s="12">
        <f t="shared" si="3"/>
        <v>102.08333333333333</v>
      </c>
      <c r="P22" s="25">
        <v>150</v>
      </c>
    </row>
    <row r="23" spans="1:16" ht="18.75" customHeight="1">
      <c r="A23" s="19" t="s">
        <v>21</v>
      </c>
      <c r="B23" s="20">
        <f>SUM(B24:B25)</f>
        <v>4532</v>
      </c>
      <c r="C23" s="21">
        <f aca="true" t="shared" si="4" ref="C23:N23">SUM(C24:C25)</f>
        <v>37</v>
      </c>
      <c r="D23" s="21">
        <f t="shared" si="4"/>
        <v>2008</v>
      </c>
      <c r="E23" s="21">
        <f t="shared" si="4"/>
        <v>317</v>
      </c>
      <c r="F23" s="21">
        <f t="shared" si="4"/>
        <v>150</v>
      </c>
      <c r="G23" s="67">
        <f t="shared" si="4"/>
        <v>2020</v>
      </c>
      <c r="H23" s="68">
        <f t="shared" si="4"/>
        <v>330</v>
      </c>
      <c r="I23" s="20">
        <f t="shared" si="4"/>
        <v>5200</v>
      </c>
      <c r="J23" s="21">
        <f t="shared" si="4"/>
        <v>100</v>
      </c>
      <c r="K23" s="21">
        <f t="shared" si="4"/>
        <v>2085</v>
      </c>
      <c r="L23" s="21">
        <f t="shared" si="4"/>
        <v>400</v>
      </c>
      <c r="M23" s="21">
        <f t="shared" si="4"/>
        <v>345</v>
      </c>
      <c r="N23" s="21">
        <f t="shared" si="4"/>
        <v>2270</v>
      </c>
      <c r="O23" s="12">
        <f t="shared" si="3"/>
        <v>103.83466135458168</v>
      </c>
      <c r="P23" s="13">
        <f>SUM(P24:P25)</f>
        <v>340</v>
      </c>
    </row>
    <row r="24" spans="1:16" ht="18.75" customHeight="1">
      <c r="A24" s="22" t="s">
        <v>22</v>
      </c>
      <c r="B24" s="31">
        <f aca="true" t="shared" si="5" ref="B24:B33">SUM(C24:G24)</f>
        <v>725</v>
      </c>
      <c r="C24" s="32"/>
      <c r="D24" s="32">
        <v>708</v>
      </c>
      <c r="E24" s="32">
        <v>17</v>
      </c>
      <c r="F24" s="32"/>
      <c r="G24" s="32"/>
      <c r="H24" s="70">
        <v>10</v>
      </c>
      <c r="I24" s="31">
        <f>SUM(J24:N24)</f>
        <v>995</v>
      </c>
      <c r="J24" s="32"/>
      <c r="K24" s="32">
        <v>735</v>
      </c>
      <c r="L24" s="32">
        <v>60</v>
      </c>
      <c r="M24" s="32">
        <v>200</v>
      </c>
      <c r="N24" s="32"/>
      <c r="O24" s="12">
        <f t="shared" si="3"/>
        <v>103.81355932203388</v>
      </c>
      <c r="P24" s="25">
        <v>60</v>
      </c>
    </row>
    <row r="25" spans="1:16" ht="18.75" customHeight="1">
      <c r="A25" s="22" t="s">
        <v>23</v>
      </c>
      <c r="B25" s="31">
        <f t="shared" si="5"/>
        <v>3807</v>
      </c>
      <c r="C25" s="32">
        <v>37</v>
      </c>
      <c r="D25" s="32">
        <v>1300</v>
      </c>
      <c r="E25" s="32">
        <v>300</v>
      </c>
      <c r="F25" s="32">
        <v>150</v>
      </c>
      <c r="G25" s="32">
        <v>2020</v>
      </c>
      <c r="H25" s="70">
        <v>320</v>
      </c>
      <c r="I25" s="31">
        <f>SUM(J25:N25)</f>
        <v>4205</v>
      </c>
      <c r="J25" s="32">
        <v>100</v>
      </c>
      <c r="K25" s="32">
        <v>1350</v>
      </c>
      <c r="L25" s="32">
        <v>340</v>
      </c>
      <c r="M25" s="32">
        <v>145</v>
      </c>
      <c r="N25" s="32">
        <v>2270</v>
      </c>
      <c r="O25" s="12">
        <f t="shared" si="3"/>
        <v>103.84615384615385</v>
      </c>
      <c r="P25" s="25">
        <v>280</v>
      </c>
    </row>
    <row r="26" spans="1:16" ht="18.75" customHeight="1">
      <c r="A26" s="19" t="s">
        <v>24</v>
      </c>
      <c r="B26" s="33">
        <f t="shared" si="5"/>
        <v>26080</v>
      </c>
      <c r="C26" s="34">
        <v>25750</v>
      </c>
      <c r="D26" s="34"/>
      <c r="E26" s="34"/>
      <c r="F26" s="32">
        <v>300</v>
      </c>
      <c r="G26" s="32">
        <v>30</v>
      </c>
      <c r="H26" s="73">
        <v>820</v>
      </c>
      <c r="I26" s="33">
        <f>SUM(J26:N26)</f>
        <v>27830</v>
      </c>
      <c r="J26" s="34">
        <v>27500</v>
      </c>
      <c r="K26" s="34"/>
      <c r="L26" s="34"/>
      <c r="M26" s="32">
        <v>300</v>
      </c>
      <c r="N26" s="32">
        <v>30</v>
      </c>
      <c r="O26" s="12">
        <f t="shared" si="3"/>
        <v>0</v>
      </c>
      <c r="P26" s="35">
        <v>820</v>
      </c>
    </row>
    <row r="27" spans="1:16" ht="18.75" customHeight="1">
      <c r="A27" s="36" t="s">
        <v>25</v>
      </c>
      <c r="B27" s="33">
        <f t="shared" si="5"/>
        <v>9305</v>
      </c>
      <c r="C27" s="34">
        <v>9194</v>
      </c>
      <c r="D27" s="34">
        <v>109</v>
      </c>
      <c r="E27" s="34"/>
      <c r="F27" s="32"/>
      <c r="G27" s="32">
        <v>2</v>
      </c>
      <c r="H27" s="73">
        <v>140</v>
      </c>
      <c r="I27" s="33">
        <f aca="true" t="shared" si="6" ref="I27:I33">SUM(J27:N27)</f>
        <v>10008</v>
      </c>
      <c r="J27" s="34">
        <v>9900</v>
      </c>
      <c r="K27" s="34">
        <v>108</v>
      </c>
      <c r="L27" s="34"/>
      <c r="M27" s="32"/>
      <c r="N27" s="32"/>
      <c r="O27" s="12">
        <f t="shared" si="3"/>
        <v>99.08256880733946</v>
      </c>
      <c r="P27" s="35">
        <v>150</v>
      </c>
    </row>
    <row r="28" spans="1:16" ht="18.75" customHeight="1">
      <c r="A28" s="19" t="s">
        <v>26</v>
      </c>
      <c r="B28" s="33">
        <f t="shared" si="5"/>
        <v>0</v>
      </c>
      <c r="C28" s="34"/>
      <c r="D28" s="34">
        <v>0</v>
      </c>
      <c r="E28" s="34"/>
      <c r="F28" s="134"/>
      <c r="G28" s="134"/>
      <c r="H28" s="73">
        <v>0</v>
      </c>
      <c r="I28" s="33">
        <f t="shared" si="6"/>
        <v>0</v>
      </c>
      <c r="J28" s="34"/>
      <c r="K28" s="34"/>
      <c r="L28" s="34"/>
      <c r="M28" s="32"/>
      <c r="N28" s="32"/>
      <c r="O28" s="12">
        <f t="shared" si="3"/>
        <v>0</v>
      </c>
      <c r="P28" s="35"/>
    </row>
    <row r="29" spans="1:16" ht="18.75" customHeight="1">
      <c r="A29" s="19" t="s">
        <v>27</v>
      </c>
      <c r="B29" s="33">
        <f t="shared" si="5"/>
        <v>503</v>
      </c>
      <c r="C29" s="34"/>
      <c r="D29" s="34">
        <v>503</v>
      </c>
      <c r="E29" s="34"/>
      <c r="F29" s="134"/>
      <c r="G29" s="134"/>
      <c r="H29" s="73"/>
      <c r="I29" s="33">
        <f t="shared" si="6"/>
        <v>650</v>
      </c>
      <c r="J29" s="34"/>
      <c r="K29" s="34">
        <v>650</v>
      </c>
      <c r="L29" s="34"/>
      <c r="M29" s="32"/>
      <c r="N29" s="32"/>
      <c r="O29" s="12">
        <f t="shared" si="3"/>
        <v>129.22465208747516</v>
      </c>
      <c r="P29" s="35"/>
    </row>
    <row r="30" spans="1:16" ht="18.75" customHeight="1">
      <c r="A30" s="37" t="s">
        <v>56</v>
      </c>
      <c r="B30" s="33">
        <f t="shared" si="5"/>
        <v>1102</v>
      </c>
      <c r="C30" s="62"/>
      <c r="D30" s="62">
        <v>1102</v>
      </c>
      <c r="E30" s="62"/>
      <c r="F30" s="135"/>
      <c r="G30" s="135"/>
      <c r="H30" s="74"/>
      <c r="I30" s="33">
        <f t="shared" si="6"/>
        <v>1102</v>
      </c>
      <c r="J30" s="62"/>
      <c r="K30" s="62">
        <v>1102</v>
      </c>
      <c r="L30" s="38"/>
      <c r="M30" s="39"/>
      <c r="N30" s="39"/>
      <c r="O30" s="12">
        <f t="shared" si="3"/>
        <v>100</v>
      </c>
      <c r="P30" s="40"/>
    </row>
    <row r="31" spans="1:16" ht="18.75" customHeight="1">
      <c r="A31" s="37" t="s">
        <v>57</v>
      </c>
      <c r="B31" s="33">
        <f t="shared" si="5"/>
        <v>0</v>
      </c>
      <c r="C31" s="62"/>
      <c r="D31" s="62">
        <v>0</v>
      </c>
      <c r="E31" s="62"/>
      <c r="F31" s="135"/>
      <c r="G31" s="135"/>
      <c r="H31" s="74"/>
      <c r="I31" s="33">
        <f t="shared" si="6"/>
        <v>0</v>
      </c>
      <c r="J31" s="62"/>
      <c r="K31" s="62"/>
      <c r="L31" s="38"/>
      <c r="M31" s="39"/>
      <c r="N31" s="39"/>
      <c r="O31" s="12">
        <f t="shared" si="3"/>
        <v>0</v>
      </c>
      <c r="P31" s="40"/>
    </row>
    <row r="32" spans="1:16" ht="18.75" customHeight="1">
      <c r="A32" s="37" t="s">
        <v>62</v>
      </c>
      <c r="B32" s="57">
        <f>SUM(C32:G32)</f>
        <v>0</v>
      </c>
      <c r="C32" s="62"/>
      <c r="D32" s="62"/>
      <c r="E32" s="62"/>
      <c r="F32" s="135"/>
      <c r="G32" s="135"/>
      <c r="H32" s="74"/>
      <c r="I32" s="57">
        <f>SUM(J32:N32)</f>
        <v>0</v>
      </c>
      <c r="J32" s="62"/>
      <c r="K32" s="62"/>
      <c r="L32" s="38"/>
      <c r="M32" s="39"/>
      <c r="N32" s="39"/>
      <c r="O32" s="12">
        <f t="shared" si="3"/>
        <v>0</v>
      </c>
      <c r="P32" s="40"/>
    </row>
    <row r="33" spans="1:16" ht="18.75" customHeight="1" thickBot="1">
      <c r="A33" s="41" t="s">
        <v>28</v>
      </c>
      <c r="B33" s="61">
        <f t="shared" si="5"/>
        <v>2</v>
      </c>
      <c r="C33" s="62"/>
      <c r="D33" s="62">
        <v>2</v>
      </c>
      <c r="E33" s="62"/>
      <c r="F33" s="135"/>
      <c r="G33" s="135"/>
      <c r="H33" s="75"/>
      <c r="I33" s="42">
        <f t="shared" si="6"/>
        <v>2</v>
      </c>
      <c r="J33" s="76"/>
      <c r="K33" s="76">
        <v>2</v>
      </c>
      <c r="L33" s="43"/>
      <c r="M33" s="44"/>
      <c r="N33" s="44"/>
      <c r="O33" s="12">
        <f t="shared" si="3"/>
        <v>100</v>
      </c>
      <c r="P33" s="45"/>
    </row>
    <row r="34" spans="1:16" ht="18.75" customHeight="1" thickBot="1" thickTop="1">
      <c r="A34" s="41" t="s">
        <v>54</v>
      </c>
      <c r="B34" s="46">
        <f>SUM(B9-B18)</f>
        <v>0</v>
      </c>
      <c r="C34" s="77" t="s">
        <v>7</v>
      </c>
      <c r="D34" s="77" t="s">
        <v>7</v>
      </c>
      <c r="E34" s="78" t="s">
        <v>7</v>
      </c>
      <c r="F34" s="78" t="s">
        <v>7</v>
      </c>
      <c r="G34" s="47" t="s">
        <v>7</v>
      </c>
      <c r="H34" s="79">
        <f>SUM(H9-H18)</f>
        <v>290</v>
      </c>
      <c r="I34" s="48">
        <f>SUM(I9-I18)</f>
        <v>0</v>
      </c>
      <c r="J34" s="80" t="s">
        <v>7</v>
      </c>
      <c r="K34" s="80" t="s">
        <v>7</v>
      </c>
      <c r="L34" s="49" t="s">
        <v>7</v>
      </c>
      <c r="M34" s="49" t="s">
        <v>7</v>
      </c>
      <c r="N34" s="49" t="s">
        <v>7</v>
      </c>
      <c r="O34" s="47" t="s">
        <v>7</v>
      </c>
      <c r="P34" s="50">
        <f>SUM(P9-P18)</f>
        <v>290</v>
      </c>
    </row>
    <row r="35" spans="1:16" ht="12.75" customHeight="1" thickTop="1">
      <c r="A35" s="4"/>
      <c r="B35" s="51"/>
      <c r="C35" s="52"/>
      <c r="D35" s="52"/>
      <c r="E35" s="52"/>
      <c r="F35" s="52"/>
      <c r="G35" s="52"/>
      <c r="H35" s="51"/>
      <c r="I35" s="51"/>
      <c r="J35" s="52"/>
      <c r="K35" s="52"/>
      <c r="L35" s="52"/>
      <c r="M35" s="52"/>
      <c r="N35" s="52"/>
      <c r="O35" s="52"/>
      <c r="P35" s="51"/>
    </row>
    <row r="36" spans="1:16" ht="12.75" customHeight="1">
      <c r="A36" s="53" t="s">
        <v>29</v>
      </c>
      <c r="B36" s="51"/>
      <c r="C36" s="52"/>
      <c r="D36" s="52"/>
      <c r="E36" s="52"/>
      <c r="F36" s="52"/>
      <c r="G36" s="52"/>
      <c r="H36" s="51"/>
      <c r="I36" s="51"/>
      <c r="J36" s="52"/>
      <c r="K36" s="52"/>
      <c r="L36" s="52"/>
      <c r="M36" s="52"/>
      <c r="N36" s="52"/>
      <c r="O36" s="52"/>
      <c r="P36" s="51"/>
    </row>
    <row r="37" spans="1:16" ht="12.75" customHeight="1">
      <c r="A37" s="53" t="s">
        <v>30</v>
      </c>
      <c r="B37" s="51"/>
      <c r="C37" s="52"/>
      <c r="D37" s="52"/>
      <c r="E37" s="52"/>
      <c r="F37" s="52"/>
      <c r="G37" s="52"/>
      <c r="H37" s="51"/>
      <c r="I37" s="51"/>
      <c r="J37" s="52"/>
      <c r="K37" s="52"/>
      <c r="L37" s="52"/>
      <c r="M37" s="52"/>
      <c r="N37" s="52"/>
      <c r="O37" s="52"/>
      <c r="P37" s="51"/>
    </row>
    <row r="38" spans="1:16" ht="12.75" customHeight="1">
      <c r="A38" s="53"/>
      <c r="B38" s="51"/>
      <c r="C38" s="52"/>
      <c r="D38" s="52"/>
      <c r="E38" s="52"/>
      <c r="F38" s="52"/>
      <c r="G38" s="52"/>
      <c r="H38" s="51"/>
      <c r="I38" s="51"/>
      <c r="J38" s="52"/>
      <c r="K38" s="52"/>
      <c r="L38" s="52"/>
      <c r="M38" s="52"/>
      <c r="N38" s="52"/>
      <c r="O38" s="52"/>
      <c r="P38" s="51"/>
    </row>
    <row r="39" spans="1:16" ht="12.75" customHeight="1">
      <c r="A39" s="53"/>
      <c r="B39" s="51"/>
      <c r="C39" s="52"/>
      <c r="D39" s="52"/>
      <c r="E39" s="52"/>
      <c r="F39" s="52"/>
      <c r="G39" s="52"/>
      <c r="H39" s="51"/>
      <c r="I39" s="51"/>
      <c r="J39" s="52"/>
      <c r="K39" s="52"/>
      <c r="L39" s="52"/>
      <c r="M39" s="52"/>
      <c r="N39" s="52"/>
      <c r="O39" s="52"/>
      <c r="P39" s="51"/>
    </row>
    <row r="40" spans="1:16" ht="12.75" customHeight="1">
      <c r="A40" s="53"/>
      <c r="B40" s="51"/>
      <c r="C40" s="52"/>
      <c r="D40" s="52"/>
      <c r="E40" s="52"/>
      <c r="F40" s="52"/>
      <c r="G40" s="52"/>
      <c r="H40" s="51"/>
      <c r="I40" s="51"/>
      <c r="J40" s="52"/>
      <c r="K40" s="52"/>
      <c r="L40" s="52"/>
      <c r="M40" s="52"/>
      <c r="N40" s="52"/>
      <c r="O40" s="52"/>
      <c r="P40" s="51"/>
    </row>
    <row r="41" spans="1:15" ht="12.75">
      <c r="A41" s="3" t="s">
        <v>31</v>
      </c>
      <c r="B41" s="1" t="s">
        <v>91</v>
      </c>
      <c r="C41" s="3"/>
      <c r="D41" s="3"/>
      <c r="E41" s="3"/>
      <c r="F41" s="3"/>
      <c r="G41" s="4"/>
      <c r="H41" s="4"/>
      <c r="I41" s="5"/>
      <c r="J41" s="5"/>
      <c r="K41" s="5"/>
      <c r="L41" s="5"/>
      <c r="M41" s="5"/>
      <c r="N41" s="5"/>
      <c r="O41" s="5"/>
    </row>
    <row r="42" spans="1:15" ht="12.75">
      <c r="A42" s="54" t="s">
        <v>37</v>
      </c>
      <c r="B42" s="54" t="s">
        <v>58</v>
      </c>
      <c r="C42" s="54"/>
      <c r="D42" s="54"/>
      <c r="E42" s="54"/>
      <c r="F42" s="54"/>
      <c r="G42" s="2"/>
      <c r="H42" s="2"/>
      <c r="K42" s="2"/>
      <c r="L42" s="2"/>
      <c r="M42" s="2"/>
      <c r="N42" s="2"/>
      <c r="O42" s="2"/>
    </row>
    <row r="43" spans="1:8" ht="12.75">
      <c r="A43" s="54" t="s">
        <v>32</v>
      </c>
      <c r="B43" s="54" t="s">
        <v>92</v>
      </c>
      <c r="C43" s="54"/>
      <c r="D43" s="54"/>
      <c r="E43" s="54"/>
      <c r="F43" s="54"/>
      <c r="G43" s="2"/>
      <c r="H43" s="2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55"/>
      <c r="B86" s="55"/>
      <c r="C86" s="55"/>
      <c r="D86" s="55"/>
      <c r="E86" s="55"/>
      <c r="F86" s="55"/>
      <c r="G86" s="55"/>
      <c r="H86" s="55"/>
      <c r="I86" s="56"/>
      <c r="J86" s="56"/>
      <c r="K86" s="56"/>
      <c r="L86" s="56"/>
      <c r="M86" s="56"/>
      <c r="N86" s="56"/>
      <c r="O86" s="56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38" right="0.27" top="0.42" bottom="0.38" header="0.26" footer="0.26"/>
  <pageSetup fitToHeight="1" fitToWidth="1" horizontalDpi="300" verticalDpi="300" orientation="landscape" paperSize="9" scale="77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4"/>
  <sheetViews>
    <sheetView zoomScalePageLayoutView="0" workbookViewId="0" topLeftCell="A19">
      <selection activeCell="B31" sqref="B30:B31"/>
    </sheetView>
  </sheetViews>
  <sheetFormatPr defaultColWidth="8.875" defaultRowHeight="12.75"/>
  <cols>
    <col min="1" max="1" width="17.375" style="1" customWidth="1"/>
    <col min="2" max="2" width="15.375" style="92" customWidth="1"/>
    <col min="3" max="3" width="14.75390625" style="92" customWidth="1"/>
    <col min="4" max="4" width="14.375" style="92" customWidth="1"/>
    <col min="5" max="8" width="12.75390625" style="92" customWidth="1"/>
    <col min="9" max="9" width="5.25390625" style="92" customWidth="1"/>
    <col min="10" max="16384" width="8.875" style="1" customWidth="1"/>
  </cols>
  <sheetData>
    <row r="1" ht="6" customHeight="1"/>
    <row r="2" ht="6" customHeight="1"/>
    <row r="3" spans="1:8" ht="15.75" customHeight="1">
      <c r="A3" s="178" t="s">
        <v>95</v>
      </c>
      <c r="B3" s="178"/>
      <c r="C3" s="178"/>
      <c r="D3" s="178"/>
      <c r="E3" s="178"/>
      <c r="F3" s="178"/>
      <c r="G3" s="178"/>
      <c r="H3" s="178"/>
    </row>
    <row r="4" spans="1:8" ht="15.75" customHeight="1">
      <c r="A4" s="179"/>
      <c r="B4" s="179"/>
      <c r="C4" s="179"/>
      <c r="D4" s="179"/>
      <c r="E4" s="179"/>
      <c r="F4" s="179"/>
      <c r="G4" s="179"/>
      <c r="H4" s="179"/>
    </row>
    <row r="5" spans="1:8" ht="15.75" customHeight="1">
      <c r="A5" s="93"/>
      <c r="B5" s="94"/>
      <c r="C5" s="94"/>
      <c r="D5" s="94"/>
      <c r="E5" s="94"/>
      <c r="F5" s="94"/>
      <c r="G5" s="94"/>
      <c r="H5" s="94"/>
    </row>
    <row r="6" spans="1:3" ht="15.75">
      <c r="A6" s="95" t="s">
        <v>65</v>
      </c>
      <c r="B6" s="180" t="s">
        <v>70</v>
      </c>
      <c r="C6" s="180"/>
    </row>
    <row r="7" ht="12" customHeight="1">
      <c r="D7" s="96"/>
    </row>
    <row r="8" ht="18" customHeight="1"/>
    <row r="9" spans="1:8" ht="11.25" customHeight="1" thickBot="1">
      <c r="A9" s="95"/>
      <c r="B9" s="97"/>
      <c r="C9" s="97"/>
      <c r="H9" s="96" t="s">
        <v>38</v>
      </c>
    </row>
    <row r="10" spans="1:8" ht="16.5" customHeight="1" thickTop="1">
      <c r="A10" s="181" t="s">
        <v>39</v>
      </c>
      <c r="B10" s="183" t="s">
        <v>41</v>
      </c>
      <c r="C10" s="184"/>
      <c r="D10" s="185"/>
      <c r="E10" s="186"/>
      <c r="F10" s="187" t="s">
        <v>73</v>
      </c>
      <c r="G10" s="187" t="s">
        <v>98</v>
      </c>
      <c r="H10" s="189" t="s">
        <v>67</v>
      </c>
    </row>
    <row r="11" spans="1:8" ht="12.75" customHeight="1" thickBot="1">
      <c r="A11" s="182"/>
      <c r="B11" s="98" t="s">
        <v>96</v>
      </c>
      <c r="C11" s="98" t="s">
        <v>97</v>
      </c>
      <c r="D11" s="99" t="s">
        <v>63</v>
      </c>
      <c r="E11" s="100" t="s">
        <v>42</v>
      </c>
      <c r="F11" s="188"/>
      <c r="G11" s="188"/>
      <c r="H11" s="190"/>
    </row>
    <row r="12" spans="1:8" ht="12" customHeight="1">
      <c r="A12" s="101"/>
      <c r="B12" s="102"/>
      <c r="C12" s="103"/>
      <c r="D12" s="104"/>
      <c r="E12" s="104" t="s">
        <v>43</v>
      </c>
      <c r="F12" s="105" t="s">
        <v>66</v>
      </c>
      <c r="G12" s="106" t="s">
        <v>44</v>
      </c>
      <c r="H12" s="107" t="s">
        <v>64</v>
      </c>
    </row>
    <row r="13" spans="1:8" ht="17.25" customHeight="1">
      <c r="A13" s="108" t="s">
        <v>40</v>
      </c>
      <c r="B13" s="109">
        <v>449013</v>
      </c>
      <c r="C13" s="110">
        <v>50987</v>
      </c>
      <c r="D13" s="111">
        <v>200000</v>
      </c>
      <c r="E13" s="111">
        <f>SUM(B13:D13)</f>
        <v>700000</v>
      </c>
      <c r="F13" s="112">
        <v>300000</v>
      </c>
      <c r="G13" s="113">
        <v>300000</v>
      </c>
      <c r="H13" s="114">
        <f>E13-(F13+G13)</f>
        <v>100000</v>
      </c>
    </row>
    <row r="14" spans="1:8" ht="17.25" customHeight="1">
      <c r="A14" s="108" t="s">
        <v>45</v>
      </c>
      <c r="B14" s="109">
        <v>173579.73</v>
      </c>
      <c r="C14" s="110"/>
      <c r="D14" s="111">
        <v>1165000</v>
      </c>
      <c r="E14" s="111">
        <f>SUM(B14:D14)</f>
        <v>1338579.73</v>
      </c>
      <c r="F14" s="112">
        <v>688000</v>
      </c>
      <c r="G14" s="113">
        <f>SUM(G38)</f>
        <v>460000</v>
      </c>
      <c r="H14" s="114">
        <f>E14-(F14+G14)</f>
        <v>190579.72999999998</v>
      </c>
    </row>
    <row r="15" spans="1:8" ht="17.25" customHeight="1">
      <c r="A15" s="108" t="s">
        <v>46</v>
      </c>
      <c r="B15" s="109">
        <v>276382.67</v>
      </c>
      <c r="C15" s="110">
        <v>248160</v>
      </c>
      <c r="D15" s="111">
        <v>380000</v>
      </c>
      <c r="E15" s="111">
        <f>SUM(B15:D15)</f>
        <v>904542.6699999999</v>
      </c>
      <c r="F15" s="112">
        <f>SUM(F31)</f>
        <v>350000</v>
      </c>
      <c r="G15" s="113">
        <f>SUM(G31)</f>
        <v>280000</v>
      </c>
      <c r="H15" s="114">
        <f>E15-(F15+G15)</f>
        <v>274542.6699999999</v>
      </c>
    </row>
    <row r="16" spans="1:8" ht="17.25" customHeight="1" thickBot="1">
      <c r="A16" s="115" t="s">
        <v>47</v>
      </c>
      <c r="B16" s="116">
        <v>260551.02</v>
      </c>
      <c r="C16" s="117"/>
      <c r="D16" s="118">
        <v>1130000</v>
      </c>
      <c r="E16" s="118">
        <f>SUM(B16:D16)</f>
        <v>1390551.02</v>
      </c>
      <c r="F16" s="119">
        <v>400000</v>
      </c>
      <c r="G16" s="120">
        <v>700000</v>
      </c>
      <c r="H16" s="121">
        <f>E16-(F16+G16)</f>
        <v>290551.02</v>
      </c>
    </row>
    <row r="17" spans="1:8" ht="17.25" customHeight="1" thickBot="1">
      <c r="A17" s="58" t="s">
        <v>48</v>
      </c>
      <c r="B17" s="59">
        <f>SUM(B13:B16)</f>
        <v>1159526.42</v>
      </c>
      <c r="C17" s="59">
        <f>SUM(C13:C16)</f>
        <v>299147</v>
      </c>
      <c r="D17" s="59">
        <f>SUM(D13:D16)</f>
        <v>2875000</v>
      </c>
      <c r="E17" s="122">
        <f>SUM(B17:D17)</f>
        <v>4333673.42</v>
      </c>
      <c r="F17" s="60">
        <f>SUM(F13:F16)</f>
        <v>1738000</v>
      </c>
      <c r="G17" s="60">
        <f>SUM(G13:G16)</f>
        <v>1740000</v>
      </c>
      <c r="H17" s="123">
        <f>SUM(H13:H16)</f>
        <v>855673.4199999999</v>
      </c>
    </row>
    <row r="18" ht="17.25" customHeight="1" thickTop="1"/>
    <row r="19" spans="1:8" ht="15" customHeight="1">
      <c r="A19" s="1" t="s">
        <v>55</v>
      </c>
      <c r="E19" s="124"/>
      <c r="F19" s="125"/>
      <c r="G19" s="125"/>
      <c r="H19" s="125"/>
    </row>
    <row r="20" ht="9" customHeight="1">
      <c r="E20" s="126"/>
    </row>
    <row r="21" ht="15.75">
      <c r="A21" s="127" t="s">
        <v>49</v>
      </c>
    </row>
    <row r="22" spans="1:7" ht="12.75">
      <c r="A22" s="2" t="s">
        <v>68</v>
      </c>
      <c r="F22" s="128">
        <v>2017</v>
      </c>
      <c r="G22" s="128">
        <v>2018</v>
      </c>
    </row>
    <row r="23" spans="6:8" ht="12.75">
      <c r="F23" s="129"/>
      <c r="G23" s="129"/>
      <c r="H23" s="129"/>
    </row>
    <row r="24" spans="4:8" ht="12.75">
      <c r="D24" s="92" t="s">
        <v>99</v>
      </c>
      <c r="F24" s="129">
        <v>90000</v>
      </c>
      <c r="G24" s="129">
        <v>0</v>
      </c>
      <c r="H24" s="129"/>
    </row>
    <row r="25" spans="4:8" ht="12.75">
      <c r="D25" s="92" t="s">
        <v>100</v>
      </c>
      <c r="F25" s="130">
        <v>10000</v>
      </c>
      <c r="G25" s="130">
        <v>35000</v>
      </c>
      <c r="H25" s="129"/>
    </row>
    <row r="26" spans="4:8" ht="12.75">
      <c r="D26" s="92" t="s">
        <v>101</v>
      </c>
      <c r="F26" s="130">
        <v>100000</v>
      </c>
      <c r="G26" s="130">
        <v>100000</v>
      </c>
      <c r="H26" s="129"/>
    </row>
    <row r="27" spans="4:8" ht="12.75">
      <c r="D27" s="92" t="s">
        <v>102</v>
      </c>
      <c r="F27" s="130">
        <v>90000</v>
      </c>
      <c r="G27" s="130">
        <v>120000</v>
      </c>
      <c r="H27" s="129"/>
    </row>
    <row r="28" spans="4:8" ht="12.75">
      <c r="D28" s="92" t="s">
        <v>74</v>
      </c>
      <c r="F28" s="129">
        <v>50000</v>
      </c>
      <c r="G28" s="129">
        <v>15000</v>
      </c>
      <c r="H28" s="129"/>
    </row>
    <row r="29" spans="4:8" ht="12.75">
      <c r="D29" s="92" t="s">
        <v>103</v>
      </c>
      <c r="F29" s="129">
        <v>5000</v>
      </c>
      <c r="G29" s="129">
        <v>5000</v>
      </c>
      <c r="H29" s="129"/>
    </row>
    <row r="30" spans="4:8" ht="12.75">
      <c r="D30" s="131" t="s">
        <v>104</v>
      </c>
      <c r="E30" s="131"/>
      <c r="F30" s="132">
        <v>5000</v>
      </c>
      <c r="G30" s="132">
        <v>5000</v>
      </c>
      <c r="H30" s="132"/>
    </row>
    <row r="31" spans="6:8" ht="12.75">
      <c r="F31" s="129">
        <f>SUM(F23:F30)</f>
        <v>350000</v>
      </c>
      <c r="G31" s="129">
        <f>SUM(G23:G30)</f>
        <v>280000</v>
      </c>
      <c r="H31" s="129">
        <f>SUM(F31+G31)</f>
        <v>630000</v>
      </c>
    </row>
    <row r="33" spans="1:7" ht="12.75">
      <c r="A33" s="2" t="s">
        <v>69</v>
      </c>
      <c r="F33" s="128">
        <v>2017</v>
      </c>
      <c r="G33" s="128">
        <v>2018</v>
      </c>
    </row>
    <row r="34" spans="6:8" ht="12.75">
      <c r="F34" s="129"/>
      <c r="G34" s="129"/>
      <c r="H34" s="129"/>
    </row>
    <row r="35" spans="4:8" ht="12.75">
      <c r="D35" s="92" t="s">
        <v>105</v>
      </c>
      <c r="F35" s="129">
        <v>688000</v>
      </c>
      <c r="G35" s="129">
        <v>360000</v>
      </c>
      <c r="H35" s="129"/>
    </row>
    <row r="36" spans="4:8" ht="12.75">
      <c r="D36" s="92" t="s">
        <v>106</v>
      </c>
      <c r="F36" s="129"/>
      <c r="G36" s="129">
        <v>100000</v>
      </c>
      <c r="H36" s="129"/>
    </row>
    <row r="37" spans="4:8" ht="12.75">
      <c r="D37" s="131"/>
      <c r="E37" s="131"/>
      <c r="F37" s="132"/>
      <c r="G37" s="132"/>
      <c r="H37" s="132"/>
    </row>
    <row r="38" spans="6:8" ht="12.75">
      <c r="F38" s="129">
        <f>SUM(F35:F37)</f>
        <v>688000</v>
      </c>
      <c r="G38" s="129">
        <f>SUM(G34:G37)</f>
        <v>460000</v>
      </c>
      <c r="H38" s="129">
        <f>SUM(F38+G38)</f>
        <v>1148000</v>
      </c>
    </row>
    <row r="46" spans="1:2" ht="12.75">
      <c r="A46" s="133" t="s">
        <v>50</v>
      </c>
      <c r="B46" s="1" t="s">
        <v>91</v>
      </c>
    </row>
    <row r="47" spans="1:7" ht="12.75">
      <c r="A47" s="133" t="s">
        <v>51</v>
      </c>
      <c r="B47" s="92" t="s">
        <v>58</v>
      </c>
      <c r="E47" s="97" t="s">
        <v>32</v>
      </c>
      <c r="F47" s="97"/>
      <c r="G47" s="97"/>
    </row>
    <row r="60" spans="1:8" ht="12.75">
      <c r="A60" s="5"/>
      <c r="B60" s="125"/>
      <c r="C60" s="125"/>
      <c r="D60" s="125"/>
      <c r="E60" s="125"/>
      <c r="F60" s="125"/>
      <c r="G60" s="125"/>
      <c r="H60" s="125"/>
    </row>
    <row r="61" spans="1:8" ht="12.75">
      <c r="A61" s="5"/>
      <c r="B61" s="125"/>
      <c r="C61" s="125"/>
      <c r="D61" s="125"/>
      <c r="E61" s="125"/>
      <c r="F61" s="125"/>
      <c r="G61" s="125"/>
      <c r="H61" s="125"/>
    </row>
    <row r="62" spans="1:8" ht="12.75">
      <c r="A62" s="5"/>
      <c r="B62" s="125"/>
      <c r="C62" s="125"/>
      <c r="D62" s="125"/>
      <c r="E62" s="125"/>
      <c r="F62" s="125"/>
      <c r="G62" s="125"/>
      <c r="H62" s="125"/>
    </row>
    <row r="63" spans="1:8" ht="12.75">
      <c r="A63" s="5"/>
      <c r="B63" s="125"/>
      <c r="C63" s="125"/>
      <c r="D63" s="125"/>
      <c r="E63" s="125"/>
      <c r="F63" s="125"/>
      <c r="G63" s="125"/>
      <c r="H63" s="125"/>
    </row>
    <row r="64" spans="1:8" ht="12.75">
      <c r="A64" s="5"/>
      <c r="B64" s="125"/>
      <c r="C64" s="125"/>
      <c r="D64" s="125"/>
      <c r="E64" s="125"/>
      <c r="F64" s="125"/>
      <c r="G64" s="125"/>
      <c r="H64" s="125"/>
    </row>
  </sheetData>
  <sheetProtection/>
  <mergeCells count="8">
    <mergeCell ref="A3:H3"/>
    <mergeCell ref="A4:H4"/>
    <mergeCell ref="B6:C6"/>
    <mergeCell ref="A10:A11"/>
    <mergeCell ref="B10:E10"/>
    <mergeCell ref="F10:F11"/>
    <mergeCell ref="H10:H11"/>
    <mergeCell ref="G10:G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13.625" style="0" customWidth="1"/>
    <col min="2" max="2" width="20.875" style="0" customWidth="1"/>
    <col min="3" max="3" width="26.625" style="0" customWidth="1"/>
    <col min="4" max="4" width="13.75390625" style="0" customWidth="1"/>
  </cols>
  <sheetData>
    <row r="2" spans="1:3" ht="18.75" customHeight="1">
      <c r="A2" s="191" t="s">
        <v>75</v>
      </c>
      <c r="B2" s="191"/>
      <c r="C2" t="s">
        <v>76</v>
      </c>
    </row>
    <row r="4" ht="15.75">
      <c r="A4" s="138" t="s">
        <v>83</v>
      </c>
    </row>
    <row r="5" ht="12.75" customHeight="1">
      <c r="A5" s="138"/>
    </row>
    <row r="6" spans="1:5" ht="12.75" customHeight="1">
      <c r="A6" t="s">
        <v>84</v>
      </c>
      <c r="B6" s="139"/>
      <c r="C6" s="140"/>
      <c r="D6" s="141">
        <v>650000</v>
      </c>
      <c r="E6" s="142"/>
    </row>
    <row r="7" spans="2:4" ht="12.75" customHeight="1">
      <c r="B7" s="139"/>
      <c r="C7" s="139"/>
      <c r="D7" s="139"/>
    </row>
    <row r="8" spans="1:4" ht="12.75">
      <c r="A8" t="s">
        <v>77</v>
      </c>
      <c r="B8" s="143"/>
      <c r="C8" s="139"/>
      <c r="D8" s="141">
        <v>0</v>
      </c>
    </row>
    <row r="9" ht="12.75">
      <c r="A9" s="144" t="s">
        <v>78</v>
      </c>
    </row>
    <row r="10" ht="12.75">
      <c r="A10" s="145" t="s">
        <v>79</v>
      </c>
    </row>
    <row r="11" spans="1:3" ht="12.75" customHeight="1">
      <c r="A11" s="192"/>
      <c r="B11" s="192"/>
      <c r="C11" s="192"/>
    </row>
    <row r="12" spans="1:4" ht="12.75" customHeight="1">
      <c r="A12" s="150" t="s">
        <v>85</v>
      </c>
      <c r="B12" s="150"/>
      <c r="C12" s="150"/>
      <c r="D12" s="146"/>
    </row>
    <row r="13" spans="1:4" ht="12.75" customHeight="1">
      <c r="A13" s="150" t="s">
        <v>86</v>
      </c>
      <c r="B13" s="150"/>
      <c r="C13" s="150"/>
      <c r="D13" s="146"/>
    </row>
    <row r="14" spans="1:4" ht="12.75" customHeight="1">
      <c r="A14" s="193" t="s">
        <v>87</v>
      </c>
      <c r="B14" s="193"/>
      <c r="C14" s="193"/>
      <c r="D14" s="193"/>
    </row>
    <row r="15" spans="1:4" ht="12.75">
      <c r="A15" s="139"/>
      <c r="B15" s="139"/>
      <c r="C15" s="139"/>
      <c r="D15" s="146"/>
    </row>
    <row r="16" spans="1:5" ht="12.75">
      <c r="A16" s="1" t="s">
        <v>93</v>
      </c>
      <c r="B16" s="1"/>
      <c r="C16" s="1"/>
      <c r="D16" s="147"/>
      <c r="E16" s="1"/>
    </row>
    <row r="17" spans="1:5" ht="12.75" customHeight="1">
      <c r="A17" s="151" t="s">
        <v>94</v>
      </c>
      <c r="B17" s="1"/>
      <c r="C17" s="1"/>
      <c r="D17" s="1"/>
      <c r="E17" s="1"/>
    </row>
    <row r="18" ht="12.75" customHeight="1"/>
    <row r="19" ht="13.5" customHeight="1"/>
    <row r="23" spans="1:2" ht="12.75">
      <c r="A23" s="148" t="s">
        <v>80</v>
      </c>
      <c r="B23" t="s">
        <v>81</v>
      </c>
    </row>
    <row r="24" spans="1:2" ht="12.75">
      <c r="A24" s="148" t="s">
        <v>82</v>
      </c>
      <c r="B24" s="149" t="s">
        <v>91</v>
      </c>
    </row>
  </sheetData>
  <sheetProtection/>
  <mergeCells count="3">
    <mergeCell ref="A2:B2"/>
    <mergeCell ref="A11:C11"/>
    <mergeCell ref="A14:D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zoomScalePageLayoutView="0" workbookViewId="0" topLeftCell="A25">
      <selection activeCell="B41" sqref="B41:B43"/>
    </sheetView>
  </sheetViews>
  <sheetFormatPr defaultColWidth="9.00390625" defaultRowHeight="12.75"/>
  <cols>
    <col min="1" max="1" width="28.25390625" style="1" customWidth="1"/>
    <col min="2" max="2" width="10.375" style="1" customWidth="1"/>
    <col min="3" max="3" width="10.625" style="1" customWidth="1"/>
    <col min="4" max="4" width="9.75390625" style="1" customWidth="1"/>
    <col min="5" max="5" width="10.00390625" style="1" customWidth="1"/>
    <col min="6" max="8" width="9.75390625" style="1" customWidth="1"/>
    <col min="9" max="10" width="10.37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152" t="s">
        <v>72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5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52</v>
      </c>
      <c r="B3" s="4" t="s">
        <v>60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36</v>
      </c>
    </row>
    <row r="5" spans="1:16" ht="14.25" customHeight="1" thickTop="1">
      <c r="A5" s="7"/>
      <c r="B5" s="167" t="s">
        <v>71</v>
      </c>
      <c r="C5" s="168"/>
      <c r="D5" s="168"/>
      <c r="E5" s="168"/>
      <c r="F5" s="168"/>
      <c r="G5" s="168"/>
      <c r="H5" s="169"/>
      <c r="I5" s="170" t="s">
        <v>72</v>
      </c>
      <c r="J5" s="171"/>
      <c r="K5" s="171"/>
      <c r="L5" s="171"/>
      <c r="M5" s="171"/>
      <c r="N5" s="171"/>
      <c r="O5" s="171"/>
      <c r="P5" s="172"/>
    </row>
    <row r="6" spans="1:16" ht="23.25" customHeight="1">
      <c r="A6" s="165" t="s">
        <v>0</v>
      </c>
      <c r="B6" s="153" t="s">
        <v>33</v>
      </c>
      <c r="C6" s="157" t="s">
        <v>1</v>
      </c>
      <c r="D6" s="157" t="s">
        <v>2</v>
      </c>
      <c r="E6" s="157" t="s">
        <v>3</v>
      </c>
      <c r="F6" s="157" t="s">
        <v>4</v>
      </c>
      <c r="G6" s="175" t="s">
        <v>5</v>
      </c>
      <c r="H6" s="160" t="s">
        <v>34</v>
      </c>
      <c r="I6" s="153" t="s">
        <v>35</v>
      </c>
      <c r="J6" s="157" t="s">
        <v>1</v>
      </c>
      <c r="K6" s="157" t="s">
        <v>2</v>
      </c>
      <c r="L6" s="157" t="s">
        <v>3</v>
      </c>
      <c r="M6" s="157" t="s">
        <v>4</v>
      </c>
      <c r="N6" s="157" t="s">
        <v>5</v>
      </c>
      <c r="O6" s="155" t="s">
        <v>53</v>
      </c>
      <c r="P6" s="163" t="s">
        <v>34</v>
      </c>
    </row>
    <row r="7" spans="1:16" ht="18.75" customHeight="1">
      <c r="A7" s="165"/>
      <c r="B7" s="153"/>
      <c r="C7" s="173"/>
      <c r="D7" s="173"/>
      <c r="E7" s="158"/>
      <c r="F7" s="158"/>
      <c r="G7" s="176"/>
      <c r="H7" s="161"/>
      <c r="I7" s="153"/>
      <c r="J7" s="173"/>
      <c r="K7" s="173"/>
      <c r="L7" s="158"/>
      <c r="M7" s="158"/>
      <c r="N7" s="158"/>
      <c r="O7" s="155"/>
      <c r="P7" s="163"/>
    </row>
    <row r="8" spans="1:16" ht="17.25" customHeight="1">
      <c r="A8" s="166"/>
      <c r="B8" s="154"/>
      <c r="C8" s="174"/>
      <c r="D8" s="174"/>
      <c r="E8" s="159"/>
      <c r="F8" s="159"/>
      <c r="G8" s="177"/>
      <c r="H8" s="162"/>
      <c r="I8" s="154"/>
      <c r="J8" s="174"/>
      <c r="K8" s="174"/>
      <c r="L8" s="159"/>
      <c r="M8" s="159"/>
      <c r="N8" s="159"/>
      <c r="O8" s="156"/>
      <c r="P8" s="164"/>
    </row>
    <row r="9" spans="1:16" ht="18.75" customHeight="1">
      <c r="A9" s="8" t="s">
        <v>6</v>
      </c>
      <c r="B9" s="9">
        <f>SUM(B10:B14)</f>
        <v>6146</v>
      </c>
      <c r="C9" s="63" t="s">
        <v>7</v>
      </c>
      <c r="D9" s="63" t="s">
        <v>7</v>
      </c>
      <c r="E9" s="10" t="s">
        <v>7</v>
      </c>
      <c r="F9" s="10" t="s">
        <v>7</v>
      </c>
      <c r="G9" s="10" t="s">
        <v>7</v>
      </c>
      <c r="H9" s="64">
        <f>SUM(H15:H17)</f>
        <v>0</v>
      </c>
      <c r="I9" s="11">
        <f>SUM(I10:I14)</f>
        <v>7260</v>
      </c>
      <c r="J9" s="63" t="s">
        <v>7</v>
      </c>
      <c r="K9" s="63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0</v>
      </c>
    </row>
    <row r="10" spans="1:16" ht="18.75" customHeight="1">
      <c r="A10" s="14" t="s">
        <v>8</v>
      </c>
      <c r="B10" s="15">
        <v>4390</v>
      </c>
      <c r="C10" s="65" t="s">
        <v>7</v>
      </c>
      <c r="D10" s="65" t="s">
        <v>7</v>
      </c>
      <c r="E10" s="16" t="s">
        <v>7</v>
      </c>
      <c r="F10" s="16" t="s">
        <v>7</v>
      </c>
      <c r="G10" s="16" t="s">
        <v>7</v>
      </c>
      <c r="H10" s="66" t="s">
        <v>7</v>
      </c>
      <c r="I10" s="15">
        <v>5400</v>
      </c>
      <c r="J10" s="65" t="s">
        <v>7</v>
      </c>
      <c r="K10" s="65" t="s">
        <v>7</v>
      </c>
      <c r="L10" s="16" t="s">
        <v>7</v>
      </c>
      <c r="M10" s="16" t="s">
        <v>7</v>
      </c>
      <c r="N10" s="16" t="s">
        <v>7</v>
      </c>
      <c r="O10" s="17" t="s">
        <v>7</v>
      </c>
      <c r="P10" s="18" t="s">
        <v>7</v>
      </c>
    </row>
    <row r="11" spans="1:16" ht="18.75" customHeight="1">
      <c r="A11" s="14" t="s">
        <v>9</v>
      </c>
      <c r="B11" s="15">
        <v>676</v>
      </c>
      <c r="C11" s="65" t="s">
        <v>7</v>
      </c>
      <c r="D11" s="65" t="s">
        <v>7</v>
      </c>
      <c r="E11" s="16" t="s">
        <v>7</v>
      </c>
      <c r="F11" s="16" t="s">
        <v>7</v>
      </c>
      <c r="G11" s="16" t="s">
        <v>7</v>
      </c>
      <c r="H11" s="66" t="s">
        <v>7</v>
      </c>
      <c r="I11" s="15">
        <v>700</v>
      </c>
      <c r="J11" s="65" t="s">
        <v>7</v>
      </c>
      <c r="K11" s="65" t="s">
        <v>7</v>
      </c>
      <c r="L11" s="16" t="s">
        <v>7</v>
      </c>
      <c r="M11" s="16" t="s">
        <v>7</v>
      </c>
      <c r="N11" s="16" t="s">
        <v>7</v>
      </c>
      <c r="O11" s="17" t="s">
        <v>7</v>
      </c>
      <c r="P11" s="18" t="s">
        <v>7</v>
      </c>
    </row>
    <row r="12" spans="1:16" ht="18.75" customHeight="1">
      <c r="A12" s="14" t="s">
        <v>10</v>
      </c>
      <c r="B12" s="15"/>
      <c r="C12" s="65" t="s">
        <v>7</v>
      </c>
      <c r="D12" s="65" t="s">
        <v>7</v>
      </c>
      <c r="E12" s="16" t="s">
        <v>7</v>
      </c>
      <c r="F12" s="16" t="s">
        <v>7</v>
      </c>
      <c r="G12" s="16" t="s">
        <v>7</v>
      </c>
      <c r="H12" s="66" t="s">
        <v>7</v>
      </c>
      <c r="I12" s="15"/>
      <c r="J12" s="65" t="s">
        <v>7</v>
      </c>
      <c r="K12" s="65" t="s">
        <v>7</v>
      </c>
      <c r="L12" s="16" t="s">
        <v>7</v>
      </c>
      <c r="M12" s="16" t="s">
        <v>7</v>
      </c>
      <c r="N12" s="16" t="s">
        <v>7</v>
      </c>
      <c r="O12" s="17" t="s">
        <v>7</v>
      </c>
      <c r="P12" s="18" t="s">
        <v>7</v>
      </c>
    </row>
    <row r="13" spans="1:16" ht="18.75" customHeight="1">
      <c r="A13" s="14" t="s">
        <v>11</v>
      </c>
      <c r="B13" s="15"/>
      <c r="C13" s="65" t="s">
        <v>7</v>
      </c>
      <c r="D13" s="65" t="s">
        <v>7</v>
      </c>
      <c r="E13" s="16" t="s">
        <v>7</v>
      </c>
      <c r="F13" s="16" t="s">
        <v>7</v>
      </c>
      <c r="G13" s="16" t="s">
        <v>7</v>
      </c>
      <c r="H13" s="66" t="s">
        <v>7</v>
      </c>
      <c r="I13" s="15"/>
      <c r="J13" s="65" t="s">
        <v>7</v>
      </c>
      <c r="K13" s="65" t="s">
        <v>7</v>
      </c>
      <c r="L13" s="16" t="s">
        <v>7</v>
      </c>
      <c r="M13" s="16" t="s">
        <v>7</v>
      </c>
      <c r="N13" s="16" t="s">
        <v>7</v>
      </c>
      <c r="O13" s="17" t="s">
        <v>7</v>
      </c>
      <c r="P13" s="18" t="s">
        <v>7</v>
      </c>
    </row>
    <row r="14" spans="1:16" ht="18.75" customHeight="1">
      <c r="A14" s="19" t="s">
        <v>12</v>
      </c>
      <c r="B14" s="20">
        <f>SUM(B15:B17)</f>
        <v>1080</v>
      </c>
      <c r="C14" s="21" t="s">
        <v>7</v>
      </c>
      <c r="D14" s="21" t="s">
        <v>7</v>
      </c>
      <c r="E14" s="21" t="s">
        <v>7</v>
      </c>
      <c r="F14" s="21" t="s">
        <v>7</v>
      </c>
      <c r="G14" s="67" t="s">
        <v>7</v>
      </c>
      <c r="H14" s="68">
        <f>SUM(H15:H17)</f>
        <v>0</v>
      </c>
      <c r="I14" s="20">
        <f>SUM(I15:I17)</f>
        <v>1160</v>
      </c>
      <c r="J14" s="21" t="s">
        <v>7</v>
      </c>
      <c r="K14" s="21" t="s">
        <v>7</v>
      </c>
      <c r="L14" s="21" t="s">
        <v>7</v>
      </c>
      <c r="M14" s="21" t="s">
        <v>7</v>
      </c>
      <c r="N14" s="21" t="s">
        <v>7</v>
      </c>
      <c r="O14" s="12" t="s">
        <v>7</v>
      </c>
      <c r="P14" s="13">
        <f>SUM(P15:P17)</f>
        <v>0</v>
      </c>
    </row>
    <row r="15" spans="1:16" ht="18.75" customHeight="1">
      <c r="A15" s="22" t="s">
        <v>13</v>
      </c>
      <c r="B15" s="23">
        <v>460</v>
      </c>
      <c r="C15" s="24" t="s">
        <v>7</v>
      </c>
      <c r="D15" s="24" t="s">
        <v>7</v>
      </c>
      <c r="E15" s="24" t="s">
        <v>7</v>
      </c>
      <c r="F15" s="24" t="s">
        <v>7</v>
      </c>
      <c r="G15" s="69" t="s">
        <v>7</v>
      </c>
      <c r="H15" s="70"/>
      <c r="I15" s="23">
        <v>460</v>
      </c>
      <c r="J15" s="24" t="s">
        <v>7</v>
      </c>
      <c r="K15" s="24" t="s">
        <v>7</v>
      </c>
      <c r="L15" s="24" t="s">
        <v>7</v>
      </c>
      <c r="M15" s="24" t="s">
        <v>7</v>
      </c>
      <c r="N15" s="24" t="s">
        <v>7</v>
      </c>
      <c r="O15" s="17" t="s">
        <v>7</v>
      </c>
      <c r="P15" s="25"/>
    </row>
    <row r="16" spans="1:16" ht="18.75" customHeight="1">
      <c r="A16" s="22" t="s">
        <v>14</v>
      </c>
      <c r="B16" s="23">
        <v>620</v>
      </c>
      <c r="C16" s="24" t="s">
        <v>7</v>
      </c>
      <c r="D16" s="24" t="s">
        <v>7</v>
      </c>
      <c r="E16" s="24" t="s">
        <v>7</v>
      </c>
      <c r="F16" s="24" t="s">
        <v>7</v>
      </c>
      <c r="G16" s="69" t="s">
        <v>7</v>
      </c>
      <c r="H16" s="70"/>
      <c r="I16" s="23">
        <v>700</v>
      </c>
      <c r="J16" s="24" t="s">
        <v>7</v>
      </c>
      <c r="K16" s="24" t="s">
        <v>7</v>
      </c>
      <c r="L16" s="24" t="s">
        <v>7</v>
      </c>
      <c r="M16" s="24" t="s">
        <v>7</v>
      </c>
      <c r="N16" s="24" t="s">
        <v>7</v>
      </c>
      <c r="O16" s="17" t="s">
        <v>7</v>
      </c>
      <c r="P16" s="25"/>
    </row>
    <row r="17" spans="1:16" ht="18.75" customHeight="1" thickBot="1">
      <c r="A17" s="26" t="s">
        <v>15</v>
      </c>
      <c r="B17" s="27"/>
      <c r="C17" s="28" t="s">
        <v>7</v>
      </c>
      <c r="D17" s="28" t="s">
        <v>7</v>
      </c>
      <c r="E17" s="28" t="s">
        <v>7</v>
      </c>
      <c r="F17" s="28" t="s">
        <v>7</v>
      </c>
      <c r="G17" s="71" t="s">
        <v>7</v>
      </c>
      <c r="H17" s="72"/>
      <c r="I17" s="27"/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/>
    </row>
    <row r="18" spans="1:16" ht="18.75" customHeight="1" thickTop="1">
      <c r="A18" s="8" t="s">
        <v>16</v>
      </c>
      <c r="B18" s="21">
        <f>SUM(B19+B23+B26+B27+B28+B29+B30+B31+B32+B33)</f>
        <v>6146</v>
      </c>
      <c r="C18" s="21">
        <f aca="true" t="shared" si="0" ref="C18:N18">SUM(C19+C23+C26+C27+C28+C29+C30+C31+C33)</f>
        <v>4390</v>
      </c>
      <c r="D18" s="21">
        <f t="shared" si="0"/>
        <v>676</v>
      </c>
      <c r="E18" s="21">
        <f t="shared" si="0"/>
        <v>1080</v>
      </c>
      <c r="F18" s="21">
        <f t="shared" si="0"/>
        <v>0</v>
      </c>
      <c r="G18" s="67">
        <f t="shared" si="0"/>
        <v>0</v>
      </c>
      <c r="H18" s="68">
        <f t="shared" si="0"/>
        <v>0</v>
      </c>
      <c r="I18" s="20">
        <f>SUM(I19+I23+I26+I27+I28+I29+I30+I31+I32+I33)</f>
        <v>7260</v>
      </c>
      <c r="J18" s="21">
        <f t="shared" si="0"/>
        <v>5400</v>
      </c>
      <c r="K18" s="21">
        <f t="shared" si="0"/>
        <v>700</v>
      </c>
      <c r="L18" s="21">
        <f t="shared" si="0"/>
        <v>1160</v>
      </c>
      <c r="M18" s="21">
        <f t="shared" si="0"/>
        <v>0</v>
      </c>
      <c r="N18" s="21">
        <f t="shared" si="0"/>
        <v>0</v>
      </c>
      <c r="O18" s="12">
        <f>IF(D18=0,,(K18/D18)*100)</f>
        <v>103.55029585798816</v>
      </c>
      <c r="P18" s="13">
        <f>SUM(P19+P23+P26+P27+P28+P29+P30+P31+P33)</f>
        <v>0</v>
      </c>
    </row>
    <row r="19" spans="1:16" ht="18.75" customHeight="1">
      <c r="A19" s="19" t="s">
        <v>17</v>
      </c>
      <c r="B19" s="20">
        <f aca="true" t="shared" si="1" ref="B19:N19">SUM(B20:B22)</f>
        <v>1251</v>
      </c>
      <c r="C19" s="21">
        <f t="shared" si="1"/>
        <v>1</v>
      </c>
      <c r="D19" s="21">
        <f t="shared" si="1"/>
        <v>350</v>
      </c>
      <c r="E19" s="21">
        <f t="shared" si="1"/>
        <v>900</v>
      </c>
      <c r="F19" s="21">
        <f t="shared" si="1"/>
        <v>0</v>
      </c>
      <c r="G19" s="67">
        <f t="shared" si="1"/>
        <v>0</v>
      </c>
      <c r="H19" s="68">
        <f t="shared" si="1"/>
        <v>0</v>
      </c>
      <c r="I19" s="20">
        <f t="shared" si="1"/>
        <v>1357</v>
      </c>
      <c r="J19" s="21">
        <f t="shared" si="1"/>
        <v>4</v>
      </c>
      <c r="K19" s="21">
        <f t="shared" si="1"/>
        <v>363</v>
      </c>
      <c r="L19" s="21">
        <f t="shared" si="1"/>
        <v>990</v>
      </c>
      <c r="M19" s="21">
        <f t="shared" si="1"/>
        <v>0</v>
      </c>
      <c r="N19" s="21">
        <f t="shared" si="1"/>
        <v>0</v>
      </c>
      <c r="O19" s="12">
        <f>IF(D19=0,,(K19/D19)*100)</f>
        <v>103.71428571428571</v>
      </c>
      <c r="P19" s="13">
        <f>SUM(P20:P22)</f>
        <v>0</v>
      </c>
    </row>
    <row r="20" spans="1:16" ht="18.75" customHeight="1">
      <c r="A20" s="22" t="s">
        <v>18</v>
      </c>
      <c r="B20" s="31">
        <f>SUM(C20:G20)</f>
        <v>241</v>
      </c>
      <c r="C20" s="32">
        <v>1</v>
      </c>
      <c r="D20" s="32">
        <v>80</v>
      </c>
      <c r="E20" s="32">
        <v>160</v>
      </c>
      <c r="F20" s="32"/>
      <c r="G20" s="32"/>
      <c r="H20" s="70"/>
      <c r="I20" s="31">
        <f>SUM(J20:N20)</f>
        <v>227</v>
      </c>
      <c r="J20" s="32">
        <v>4</v>
      </c>
      <c r="K20" s="32">
        <v>83</v>
      </c>
      <c r="L20" s="32">
        <v>140</v>
      </c>
      <c r="M20" s="32"/>
      <c r="N20" s="32"/>
      <c r="O20" s="12">
        <f aca="true" t="shared" si="2" ref="O20:O33">IF(D20=0,,(K20/D20)*100)</f>
        <v>103.75000000000001</v>
      </c>
      <c r="P20" s="25"/>
    </row>
    <row r="21" spans="1:16" ht="18.75" customHeight="1">
      <c r="A21" s="22" t="s">
        <v>19</v>
      </c>
      <c r="B21" s="31">
        <f>SUM(C21:G21)</f>
        <v>620</v>
      </c>
      <c r="C21" s="32"/>
      <c r="D21" s="32"/>
      <c r="E21" s="32">
        <v>620</v>
      </c>
      <c r="F21" s="32"/>
      <c r="G21" s="32"/>
      <c r="H21" s="70"/>
      <c r="I21" s="31">
        <f>SUM(J21:N21)</f>
        <v>700</v>
      </c>
      <c r="J21" s="32"/>
      <c r="K21" s="32"/>
      <c r="L21" s="32">
        <v>700</v>
      </c>
      <c r="M21" s="32"/>
      <c r="N21" s="32"/>
      <c r="O21" s="12">
        <f t="shared" si="2"/>
        <v>0</v>
      </c>
      <c r="P21" s="25"/>
    </row>
    <row r="22" spans="1:16" ht="18.75" customHeight="1">
      <c r="A22" s="22" t="s">
        <v>20</v>
      </c>
      <c r="B22" s="31">
        <f>SUM(C22:G22)</f>
        <v>390</v>
      </c>
      <c r="C22" s="32"/>
      <c r="D22" s="32">
        <v>270</v>
      </c>
      <c r="E22" s="32">
        <v>120</v>
      </c>
      <c r="F22" s="32"/>
      <c r="G22" s="32"/>
      <c r="H22" s="70"/>
      <c r="I22" s="31">
        <f>SUM(J22:N22)</f>
        <v>430</v>
      </c>
      <c r="J22" s="32"/>
      <c r="K22" s="32">
        <v>280</v>
      </c>
      <c r="L22" s="32">
        <v>150</v>
      </c>
      <c r="M22" s="32"/>
      <c r="N22" s="32"/>
      <c r="O22" s="12">
        <f t="shared" si="2"/>
        <v>103.7037037037037</v>
      </c>
      <c r="P22" s="25"/>
    </row>
    <row r="23" spans="1:16" ht="18.75" customHeight="1">
      <c r="A23" s="19" t="s">
        <v>21</v>
      </c>
      <c r="B23" s="20">
        <f>SUM(B24:B25)</f>
        <v>349</v>
      </c>
      <c r="C23" s="21">
        <f aca="true" t="shared" si="3" ref="C23:N23">SUM(C24:C25)</f>
        <v>0</v>
      </c>
      <c r="D23" s="21">
        <f t="shared" si="3"/>
        <v>169</v>
      </c>
      <c r="E23" s="21">
        <f t="shared" si="3"/>
        <v>180</v>
      </c>
      <c r="F23" s="21">
        <f t="shared" si="3"/>
        <v>0</v>
      </c>
      <c r="G23" s="67">
        <f t="shared" si="3"/>
        <v>0</v>
      </c>
      <c r="H23" s="68">
        <f t="shared" si="3"/>
        <v>0</v>
      </c>
      <c r="I23" s="20">
        <f t="shared" si="3"/>
        <v>392</v>
      </c>
      <c r="J23" s="21">
        <f t="shared" si="3"/>
        <v>1</v>
      </c>
      <c r="K23" s="21">
        <f t="shared" si="3"/>
        <v>221</v>
      </c>
      <c r="L23" s="21">
        <f t="shared" si="3"/>
        <v>170</v>
      </c>
      <c r="M23" s="21">
        <f t="shared" si="3"/>
        <v>0</v>
      </c>
      <c r="N23" s="21">
        <f t="shared" si="3"/>
        <v>0</v>
      </c>
      <c r="O23" s="12">
        <f t="shared" si="2"/>
        <v>130.76923076923077</v>
      </c>
      <c r="P23" s="13">
        <f>SUM(P24:P25)</f>
        <v>0</v>
      </c>
    </row>
    <row r="24" spans="1:16" ht="18.75" customHeight="1">
      <c r="A24" s="22" t="s">
        <v>22</v>
      </c>
      <c r="B24" s="31">
        <f aca="true" t="shared" si="4" ref="B24:B33">SUM(C24:G24)</f>
        <v>90</v>
      </c>
      <c r="C24" s="32"/>
      <c r="D24" s="32">
        <v>60</v>
      </c>
      <c r="E24" s="32">
        <v>30</v>
      </c>
      <c r="F24" s="32"/>
      <c r="G24" s="32"/>
      <c r="H24" s="70"/>
      <c r="I24" s="31">
        <f>SUM(J24:N24)</f>
        <v>109</v>
      </c>
      <c r="J24" s="32"/>
      <c r="K24" s="32">
        <v>109</v>
      </c>
      <c r="L24" s="32"/>
      <c r="M24" s="32"/>
      <c r="N24" s="32"/>
      <c r="O24" s="12">
        <f t="shared" si="2"/>
        <v>181.66666666666666</v>
      </c>
      <c r="P24" s="25"/>
    </row>
    <row r="25" spans="1:16" ht="18.75" customHeight="1">
      <c r="A25" s="22" t="s">
        <v>23</v>
      </c>
      <c r="B25" s="31">
        <f t="shared" si="4"/>
        <v>259</v>
      </c>
      <c r="C25" s="32"/>
      <c r="D25" s="32">
        <v>109</v>
      </c>
      <c r="E25" s="32">
        <v>150</v>
      </c>
      <c r="F25" s="32"/>
      <c r="G25" s="32"/>
      <c r="H25" s="70"/>
      <c r="I25" s="31">
        <f>SUM(J25:N25)</f>
        <v>283</v>
      </c>
      <c r="J25" s="32">
        <v>1</v>
      </c>
      <c r="K25" s="32">
        <v>112</v>
      </c>
      <c r="L25" s="32">
        <v>170</v>
      </c>
      <c r="M25" s="32"/>
      <c r="N25" s="32"/>
      <c r="O25" s="12">
        <f t="shared" si="2"/>
        <v>102.75229357798166</v>
      </c>
      <c r="P25" s="25"/>
    </row>
    <row r="26" spans="1:16" ht="18.75" customHeight="1">
      <c r="A26" s="19" t="s">
        <v>24</v>
      </c>
      <c r="B26" s="31">
        <f t="shared" si="4"/>
        <v>3236</v>
      </c>
      <c r="C26" s="134">
        <v>3236</v>
      </c>
      <c r="D26" s="32"/>
      <c r="E26" s="32"/>
      <c r="F26" s="32"/>
      <c r="G26" s="32"/>
      <c r="H26" s="73"/>
      <c r="I26" s="33">
        <f>SUM(J26:N26)</f>
        <v>3950</v>
      </c>
      <c r="J26" s="34">
        <v>3950</v>
      </c>
      <c r="K26" s="34"/>
      <c r="L26" s="34"/>
      <c r="M26" s="34"/>
      <c r="N26" s="34"/>
      <c r="O26" s="12">
        <f t="shared" si="2"/>
        <v>0</v>
      </c>
      <c r="P26" s="35"/>
    </row>
    <row r="27" spans="1:16" ht="18.75" customHeight="1">
      <c r="A27" s="36" t="s">
        <v>25</v>
      </c>
      <c r="B27" s="31">
        <f t="shared" si="4"/>
        <v>1153</v>
      </c>
      <c r="C27" s="134">
        <v>1153</v>
      </c>
      <c r="D27" s="32"/>
      <c r="E27" s="32"/>
      <c r="F27" s="32"/>
      <c r="G27" s="32"/>
      <c r="H27" s="73"/>
      <c r="I27" s="33">
        <f aca="true" t="shared" si="5" ref="I27:I33">SUM(J27:N27)</f>
        <v>1445</v>
      </c>
      <c r="J27" s="34">
        <v>1445</v>
      </c>
      <c r="K27" s="34"/>
      <c r="L27" s="34"/>
      <c r="M27" s="34"/>
      <c r="N27" s="34"/>
      <c r="O27" s="12">
        <f t="shared" si="2"/>
        <v>0</v>
      </c>
      <c r="P27" s="35"/>
    </row>
    <row r="28" spans="1:16" ht="18.75" customHeight="1">
      <c r="A28" s="19" t="s">
        <v>26</v>
      </c>
      <c r="B28" s="31">
        <f t="shared" si="4"/>
        <v>0</v>
      </c>
      <c r="C28" s="134"/>
      <c r="D28" s="134"/>
      <c r="E28" s="134"/>
      <c r="F28" s="134"/>
      <c r="G28" s="134"/>
      <c r="H28" s="73"/>
      <c r="I28" s="33">
        <f t="shared" si="5"/>
        <v>0</v>
      </c>
      <c r="J28" s="34"/>
      <c r="K28" s="34"/>
      <c r="L28" s="34"/>
      <c r="M28" s="34"/>
      <c r="N28" s="34"/>
      <c r="O28" s="12">
        <f t="shared" si="2"/>
        <v>0</v>
      </c>
      <c r="P28" s="35"/>
    </row>
    <row r="29" spans="1:16" ht="18.75" customHeight="1">
      <c r="A29" s="19" t="s">
        <v>27</v>
      </c>
      <c r="B29" s="31">
        <f t="shared" si="4"/>
        <v>113</v>
      </c>
      <c r="C29" s="134"/>
      <c r="D29" s="134">
        <v>113</v>
      </c>
      <c r="E29" s="134"/>
      <c r="F29" s="134"/>
      <c r="G29" s="134"/>
      <c r="H29" s="73"/>
      <c r="I29" s="33">
        <f t="shared" si="5"/>
        <v>72</v>
      </c>
      <c r="J29" s="34"/>
      <c r="K29" s="34">
        <v>72</v>
      </c>
      <c r="L29" s="34"/>
      <c r="M29" s="34"/>
      <c r="N29" s="34"/>
      <c r="O29" s="12">
        <f t="shared" si="2"/>
        <v>63.716814159292035</v>
      </c>
      <c r="P29" s="35"/>
    </row>
    <row r="30" spans="1:16" ht="18.75" customHeight="1">
      <c r="A30" s="37" t="s">
        <v>56</v>
      </c>
      <c r="B30" s="31">
        <f t="shared" si="4"/>
        <v>44</v>
      </c>
      <c r="C30" s="135"/>
      <c r="D30" s="135">
        <v>44</v>
      </c>
      <c r="E30" s="135"/>
      <c r="F30" s="135"/>
      <c r="G30" s="135"/>
      <c r="H30" s="74"/>
      <c r="I30" s="33">
        <f t="shared" si="5"/>
        <v>44</v>
      </c>
      <c r="J30" s="62"/>
      <c r="K30" s="62">
        <v>44</v>
      </c>
      <c r="L30" s="38"/>
      <c r="M30" s="38"/>
      <c r="N30" s="38"/>
      <c r="O30" s="12">
        <f t="shared" si="2"/>
        <v>100</v>
      </c>
      <c r="P30" s="40"/>
    </row>
    <row r="31" spans="1:16" ht="18.75" customHeight="1">
      <c r="A31" s="37" t="s">
        <v>57</v>
      </c>
      <c r="B31" s="31">
        <f t="shared" si="4"/>
        <v>0</v>
      </c>
      <c r="C31" s="135"/>
      <c r="D31" s="135"/>
      <c r="E31" s="135"/>
      <c r="F31" s="135"/>
      <c r="G31" s="135"/>
      <c r="H31" s="74"/>
      <c r="I31" s="33">
        <f t="shared" si="5"/>
        <v>0</v>
      </c>
      <c r="J31" s="62"/>
      <c r="K31" s="62"/>
      <c r="L31" s="38"/>
      <c r="M31" s="38"/>
      <c r="N31" s="38"/>
      <c r="O31" s="12">
        <f t="shared" si="2"/>
        <v>0</v>
      </c>
      <c r="P31" s="40"/>
    </row>
    <row r="32" spans="1:16" ht="18.75" customHeight="1">
      <c r="A32" s="37" t="s">
        <v>62</v>
      </c>
      <c r="B32" s="136">
        <f>SUM(C32:G32)</f>
        <v>0</v>
      </c>
      <c r="C32" s="135"/>
      <c r="D32" s="135"/>
      <c r="E32" s="135"/>
      <c r="F32" s="135"/>
      <c r="G32" s="135"/>
      <c r="H32" s="74"/>
      <c r="I32" s="57">
        <f>SUM(J32:N32)</f>
        <v>0</v>
      </c>
      <c r="J32" s="62"/>
      <c r="K32" s="62"/>
      <c r="L32" s="38"/>
      <c r="M32" s="38"/>
      <c r="N32" s="38"/>
      <c r="O32" s="12"/>
      <c r="P32" s="40"/>
    </row>
    <row r="33" spans="1:16" ht="18.75" customHeight="1" thickBot="1">
      <c r="A33" s="41" t="s">
        <v>28</v>
      </c>
      <c r="B33" s="137">
        <f t="shared" si="4"/>
        <v>0</v>
      </c>
      <c r="C33" s="135"/>
      <c r="D33" s="135"/>
      <c r="E33" s="135"/>
      <c r="F33" s="135"/>
      <c r="G33" s="135"/>
      <c r="H33" s="75"/>
      <c r="I33" s="42">
        <f t="shared" si="5"/>
        <v>0</v>
      </c>
      <c r="J33" s="76">
        <v>0</v>
      </c>
      <c r="K33" s="76">
        <v>0</v>
      </c>
      <c r="L33" s="43"/>
      <c r="M33" s="43"/>
      <c r="N33" s="43"/>
      <c r="O33" s="12">
        <f t="shared" si="2"/>
        <v>0</v>
      </c>
      <c r="P33" s="45"/>
    </row>
    <row r="34" spans="1:16" ht="18.75" customHeight="1" thickBot="1" thickTop="1">
      <c r="A34" s="41" t="s">
        <v>54</v>
      </c>
      <c r="B34" s="46">
        <f>SUM(B9-B18)</f>
        <v>0</v>
      </c>
      <c r="C34" s="77" t="s">
        <v>7</v>
      </c>
      <c r="D34" s="77" t="s">
        <v>7</v>
      </c>
      <c r="E34" s="78" t="s">
        <v>7</v>
      </c>
      <c r="F34" s="78" t="s">
        <v>7</v>
      </c>
      <c r="G34" s="47" t="s">
        <v>7</v>
      </c>
      <c r="H34" s="79">
        <f>SUM(H9-H18)</f>
        <v>0</v>
      </c>
      <c r="I34" s="48">
        <f>SUM(I9-I18)</f>
        <v>0</v>
      </c>
      <c r="J34" s="80" t="s">
        <v>7</v>
      </c>
      <c r="K34" s="80" t="s">
        <v>7</v>
      </c>
      <c r="L34" s="49" t="s">
        <v>7</v>
      </c>
      <c r="M34" s="49" t="s">
        <v>7</v>
      </c>
      <c r="N34" s="49" t="s">
        <v>7</v>
      </c>
      <c r="O34" s="47" t="s">
        <v>7</v>
      </c>
      <c r="P34" s="50">
        <f>SUM(P9-P18)</f>
        <v>0</v>
      </c>
    </row>
    <row r="35" spans="1:16" ht="12.75" customHeight="1" thickTop="1">
      <c r="A35" s="4"/>
      <c r="B35" s="51"/>
      <c r="C35" s="52"/>
      <c r="D35" s="52"/>
      <c r="E35" s="52"/>
      <c r="F35" s="52"/>
      <c r="G35" s="52"/>
      <c r="H35" s="51"/>
      <c r="I35" s="51"/>
      <c r="J35" s="52"/>
      <c r="K35" s="52"/>
      <c r="L35" s="52"/>
      <c r="M35" s="52"/>
      <c r="N35" s="52"/>
      <c r="O35" s="52"/>
      <c r="P35" s="51"/>
    </row>
    <row r="36" spans="1:16" ht="12.75" customHeight="1">
      <c r="A36" s="53" t="s">
        <v>29</v>
      </c>
      <c r="B36" s="51"/>
      <c r="C36" s="52"/>
      <c r="D36" s="52"/>
      <c r="E36" s="52"/>
      <c r="F36" s="52"/>
      <c r="G36" s="52"/>
      <c r="H36" s="51"/>
      <c r="I36" s="51"/>
      <c r="J36" s="52"/>
      <c r="K36" s="52"/>
      <c r="L36" s="52"/>
      <c r="M36" s="52"/>
      <c r="N36" s="52"/>
      <c r="O36" s="52"/>
      <c r="P36" s="51"/>
    </row>
    <row r="37" spans="1:16" ht="12.75" customHeight="1">
      <c r="A37" s="53" t="s">
        <v>30</v>
      </c>
      <c r="B37" s="51"/>
      <c r="C37" s="52"/>
      <c r="D37" s="52"/>
      <c r="E37" s="52"/>
      <c r="F37" s="52"/>
      <c r="G37" s="52"/>
      <c r="H37" s="51"/>
      <c r="I37" s="51"/>
      <c r="J37" s="52"/>
      <c r="K37" s="52"/>
      <c r="L37" s="52"/>
      <c r="M37" s="52"/>
      <c r="N37" s="52"/>
      <c r="O37" s="52"/>
      <c r="P37" s="51"/>
    </row>
    <row r="38" spans="1:16" ht="12.75" customHeight="1">
      <c r="A38" s="53"/>
      <c r="B38" s="51"/>
      <c r="C38" s="52"/>
      <c r="D38" s="52"/>
      <c r="E38" s="52"/>
      <c r="F38" s="52"/>
      <c r="G38" s="52"/>
      <c r="H38" s="51"/>
      <c r="I38" s="51"/>
      <c r="J38" s="52"/>
      <c r="K38" s="52"/>
      <c r="L38" s="52"/>
      <c r="M38" s="52"/>
      <c r="N38" s="52"/>
      <c r="O38" s="52"/>
      <c r="P38" s="51"/>
    </row>
    <row r="39" spans="1:16" ht="12.75" customHeight="1">
      <c r="A39" s="53"/>
      <c r="B39" s="51"/>
      <c r="C39" s="52"/>
      <c r="D39" s="52"/>
      <c r="E39" s="52"/>
      <c r="F39" s="52"/>
      <c r="G39" s="52"/>
      <c r="H39" s="51"/>
      <c r="I39" s="51"/>
      <c r="J39" s="52"/>
      <c r="K39" s="52"/>
      <c r="L39" s="52"/>
      <c r="M39" s="52"/>
      <c r="N39" s="52"/>
      <c r="O39" s="52"/>
      <c r="P39" s="51"/>
    </row>
    <row r="40" spans="1:16" ht="12.75" customHeight="1">
      <c r="A40" s="53"/>
      <c r="B40" s="51"/>
      <c r="C40" s="52"/>
      <c r="D40" s="52"/>
      <c r="E40" s="52"/>
      <c r="F40" s="52"/>
      <c r="G40" s="52"/>
      <c r="H40" s="51"/>
      <c r="I40" s="51"/>
      <c r="J40" s="52"/>
      <c r="K40" s="52"/>
      <c r="L40" s="52"/>
      <c r="M40" s="52"/>
      <c r="N40" s="52"/>
      <c r="O40" s="52"/>
      <c r="P40" s="51"/>
    </row>
    <row r="41" spans="1:15" ht="12.75">
      <c r="A41" s="3" t="s">
        <v>31</v>
      </c>
      <c r="B41" s="1" t="s">
        <v>91</v>
      </c>
      <c r="C41" s="3"/>
      <c r="D41" s="3"/>
      <c r="E41" s="3"/>
      <c r="F41" s="3"/>
      <c r="G41" s="4"/>
      <c r="H41" s="4"/>
      <c r="I41" s="5"/>
      <c r="J41" s="5"/>
      <c r="K41" s="5"/>
      <c r="L41" s="5"/>
      <c r="M41" s="5"/>
      <c r="N41" s="5"/>
      <c r="O41" s="5"/>
    </row>
    <row r="42" spans="1:15" ht="12.75">
      <c r="A42" s="54" t="s">
        <v>37</v>
      </c>
      <c r="B42" s="54" t="s">
        <v>58</v>
      </c>
      <c r="C42" s="54"/>
      <c r="D42" s="54"/>
      <c r="E42" s="54"/>
      <c r="F42" s="54"/>
      <c r="G42" s="2"/>
      <c r="H42" s="2"/>
      <c r="K42" s="2"/>
      <c r="L42" s="2"/>
      <c r="M42" s="2"/>
      <c r="N42" s="2"/>
      <c r="O42" s="2"/>
    </row>
    <row r="43" spans="1:8" ht="12.75">
      <c r="A43" s="54" t="s">
        <v>32</v>
      </c>
      <c r="B43" s="54" t="s">
        <v>92</v>
      </c>
      <c r="C43" s="54"/>
      <c r="D43" s="54"/>
      <c r="E43" s="54"/>
      <c r="F43" s="54"/>
      <c r="G43" s="2"/>
      <c r="H43" s="2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55"/>
      <c r="B86" s="55"/>
      <c r="C86" s="55"/>
      <c r="D86" s="55"/>
      <c r="E86" s="55"/>
      <c r="F86" s="55"/>
      <c r="G86" s="55"/>
      <c r="H86" s="55"/>
      <c r="I86" s="56"/>
      <c r="J86" s="56"/>
      <c r="K86" s="56"/>
      <c r="L86" s="56"/>
      <c r="M86" s="56"/>
      <c r="N86" s="56"/>
      <c r="O86" s="56"/>
    </row>
  </sheetData>
  <sheetProtection/>
  <mergeCells count="19">
    <mergeCell ref="H6:H8"/>
    <mergeCell ref="I6:I8"/>
    <mergeCell ref="J6:J8"/>
    <mergeCell ref="K6:K8"/>
    <mergeCell ref="P6:P8"/>
    <mergeCell ref="L6:L8"/>
    <mergeCell ref="M6:M8"/>
    <mergeCell ref="N6:N8"/>
    <mergeCell ref="O6:O8"/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</mergeCells>
  <printOptions/>
  <pageMargins left="0.787401575" right="0.16" top="0.61" bottom="0.43" header="0.16" footer="0.21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zoomScalePageLayoutView="0" workbookViewId="0" topLeftCell="A28">
      <selection activeCell="B41" sqref="B41:B43"/>
    </sheetView>
  </sheetViews>
  <sheetFormatPr defaultColWidth="8.875" defaultRowHeight="12.75"/>
  <cols>
    <col min="1" max="1" width="28.25390625" style="1" customWidth="1"/>
    <col min="2" max="2" width="11.375" style="1" customWidth="1"/>
    <col min="3" max="3" width="10.625" style="1" customWidth="1"/>
    <col min="4" max="4" width="9.75390625" style="1" customWidth="1"/>
    <col min="5" max="5" width="10.00390625" style="1" customWidth="1"/>
    <col min="6" max="8" width="9.75390625" style="1" customWidth="1"/>
    <col min="9" max="9" width="12.25390625" style="1" customWidth="1"/>
    <col min="10" max="10" width="11.7539062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8.875" style="1" customWidth="1"/>
  </cols>
  <sheetData>
    <row r="1" spans="1:16" ht="15.75">
      <c r="A1" s="152" t="s">
        <v>72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5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52</v>
      </c>
      <c r="B3" s="4" t="s">
        <v>61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36</v>
      </c>
    </row>
    <row r="5" spans="1:16" ht="14.25" customHeight="1" thickTop="1">
      <c r="A5" s="7"/>
      <c r="B5" s="167" t="s">
        <v>71</v>
      </c>
      <c r="C5" s="168"/>
      <c r="D5" s="168"/>
      <c r="E5" s="168"/>
      <c r="F5" s="168"/>
      <c r="G5" s="168"/>
      <c r="H5" s="169"/>
      <c r="I5" s="170" t="s">
        <v>72</v>
      </c>
      <c r="J5" s="171"/>
      <c r="K5" s="171"/>
      <c r="L5" s="171"/>
      <c r="M5" s="171"/>
      <c r="N5" s="171"/>
      <c r="O5" s="171"/>
      <c r="P5" s="172"/>
    </row>
    <row r="6" spans="1:16" ht="23.25" customHeight="1">
      <c r="A6" s="165" t="s">
        <v>0</v>
      </c>
      <c r="B6" s="153" t="s">
        <v>33</v>
      </c>
      <c r="C6" s="157" t="s">
        <v>1</v>
      </c>
      <c r="D6" s="157" t="s">
        <v>2</v>
      </c>
      <c r="E6" s="157" t="s">
        <v>3</v>
      </c>
      <c r="F6" s="157" t="s">
        <v>4</v>
      </c>
      <c r="G6" s="175" t="s">
        <v>5</v>
      </c>
      <c r="H6" s="160" t="s">
        <v>34</v>
      </c>
      <c r="I6" s="153" t="s">
        <v>35</v>
      </c>
      <c r="J6" s="157" t="s">
        <v>1</v>
      </c>
      <c r="K6" s="157" t="s">
        <v>2</v>
      </c>
      <c r="L6" s="157" t="s">
        <v>3</v>
      </c>
      <c r="M6" s="157" t="s">
        <v>4</v>
      </c>
      <c r="N6" s="157" t="s">
        <v>5</v>
      </c>
      <c r="O6" s="155" t="s">
        <v>53</v>
      </c>
      <c r="P6" s="163" t="s">
        <v>34</v>
      </c>
    </row>
    <row r="7" spans="1:16" ht="18.75" customHeight="1">
      <c r="A7" s="165"/>
      <c r="B7" s="153"/>
      <c r="C7" s="173"/>
      <c r="D7" s="173"/>
      <c r="E7" s="158"/>
      <c r="F7" s="158"/>
      <c r="G7" s="176"/>
      <c r="H7" s="161"/>
      <c r="I7" s="153"/>
      <c r="J7" s="173"/>
      <c r="K7" s="173"/>
      <c r="L7" s="158"/>
      <c r="M7" s="158"/>
      <c r="N7" s="158"/>
      <c r="O7" s="155"/>
      <c r="P7" s="163"/>
    </row>
    <row r="8" spans="1:16" ht="17.25" customHeight="1">
      <c r="A8" s="166"/>
      <c r="B8" s="154"/>
      <c r="C8" s="174"/>
      <c r="D8" s="174"/>
      <c r="E8" s="159"/>
      <c r="F8" s="159"/>
      <c r="G8" s="177"/>
      <c r="H8" s="162"/>
      <c r="I8" s="154"/>
      <c r="J8" s="174"/>
      <c r="K8" s="174"/>
      <c r="L8" s="159"/>
      <c r="M8" s="159"/>
      <c r="N8" s="159"/>
      <c r="O8" s="156"/>
      <c r="P8" s="164"/>
    </row>
    <row r="9" spans="1:16" ht="18.75" customHeight="1">
      <c r="A9" s="8" t="s">
        <v>6</v>
      </c>
      <c r="B9" s="9">
        <f>SUM(B10:B14)</f>
        <v>44931</v>
      </c>
      <c r="C9" s="63" t="s">
        <v>7</v>
      </c>
      <c r="D9" s="63" t="s">
        <v>7</v>
      </c>
      <c r="E9" s="10" t="s">
        <v>7</v>
      </c>
      <c r="F9" s="10" t="s">
        <v>7</v>
      </c>
      <c r="G9" s="10" t="s">
        <v>7</v>
      </c>
      <c r="H9" s="64">
        <f>SUM(H15:H17)</f>
        <v>2040</v>
      </c>
      <c r="I9" s="11">
        <f>SUM(I10:I14)</f>
        <v>46764</v>
      </c>
      <c r="J9" s="63" t="s">
        <v>7</v>
      </c>
      <c r="K9" s="63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2200</v>
      </c>
    </row>
    <row r="10" spans="1:16" ht="18.75" customHeight="1">
      <c r="A10" s="14" t="s">
        <v>8</v>
      </c>
      <c r="B10" s="15">
        <f>SUM('plnění FP-celá organizace'!B10-'plnění FP-MŠ'!B10)</f>
        <v>31064</v>
      </c>
      <c r="C10" s="65" t="s">
        <v>7</v>
      </c>
      <c r="D10" s="65" t="s">
        <v>7</v>
      </c>
      <c r="E10" s="16" t="s">
        <v>7</v>
      </c>
      <c r="F10" s="16" t="s">
        <v>7</v>
      </c>
      <c r="G10" s="16" t="s">
        <v>7</v>
      </c>
      <c r="H10" s="66" t="s">
        <v>7</v>
      </c>
      <c r="I10" s="15">
        <f>SUM('plnění FP-celá organizace'!I10-'plnění FP-MŠ'!I10)</f>
        <v>32600</v>
      </c>
      <c r="J10" s="65" t="s">
        <v>7</v>
      </c>
      <c r="K10" s="65" t="s">
        <v>7</v>
      </c>
      <c r="L10" s="16" t="s">
        <v>7</v>
      </c>
      <c r="M10" s="16" t="s">
        <v>7</v>
      </c>
      <c r="N10" s="16" t="s">
        <v>7</v>
      </c>
      <c r="O10" s="17" t="s">
        <v>7</v>
      </c>
      <c r="P10" s="18" t="s">
        <v>7</v>
      </c>
    </row>
    <row r="11" spans="1:16" ht="18.75" customHeight="1">
      <c r="A11" s="14" t="s">
        <v>9</v>
      </c>
      <c r="B11" s="15">
        <f>SUM('plnění FP-celá organizace'!B11-'plnění FP-MŠ'!B11)</f>
        <v>7048</v>
      </c>
      <c r="C11" s="65" t="s">
        <v>7</v>
      </c>
      <c r="D11" s="65" t="s">
        <v>7</v>
      </c>
      <c r="E11" s="16" t="s">
        <v>7</v>
      </c>
      <c r="F11" s="16" t="s">
        <v>7</v>
      </c>
      <c r="G11" s="16" t="s">
        <v>7</v>
      </c>
      <c r="H11" s="66" t="s">
        <v>7</v>
      </c>
      <c r="I11" s="15">
        <f>SUM('plnění FP-celá organizace'!I11-'plnění FP-MŠ'!I11)</f>
        <v>7297</v>
      </c>
      <c r="J11" s="65" t="s">
        <v>7</v>
      </c>
      <c r="K11" s="65" t="s">
        <v>7</v>
      </c>
      <c r="L11" s="16" t="s">
        <v>7</v>
      </c>
      <c r="M11" s="16" t="s">
        <v>7</v>
      </c>
      <c r="N11" s="16" t="s">
        <v>7</v>
      </c>
      <c r="O11" s="17" t="s">
        <v>7</v>
      </c>
      <c r="P11" s="18" t="s">
        <v>7</v>
      </c>
    </row>
    <row r="12" spans="1:16" ht="18.75" customHeight="1">
      <c r="A12" s="14" t="s">
        <v>10</v>
      </c>
      <c r="B12" s="15">
        <f>SUM('plnění FP-celá organizace'!B12-'plnění FP-MŠ'!B12)</f>
        <v>650</v>
      </c>
      <c r="C12" s="65" t="s">
        <v>7</v>
      </c>
      <c r="D12" s="65" t="s">
        <v>7</v>
      </c>
      <c r="E12" s="16" t="s">
        <v>7</v>
      </c>
      <c r="F12" s="16" t="s">
        <v>7</v>
      </c>
      <c r="G12" s="16" t="s">
        <v>7</v>
      </c>
      <c r="H12" s="66" t="s">
        <v>7</v>
      </c>
      <c r="I12" s="15">
        <f>SUM('plnění FP-celá organizace'!I12-'plnění FP-MŠ'!I12)</f>
        <v>680</v>
      </c>
      <c r="J12" s="65" t="s">
        <v>7</v>
      </c>
      <c r="K12" s="65" t="s">
        <v>7</v>
      </c>
      <c r="L12" s="16" t="s">
        <v>7</v>
      </c>
      <c r="M12" s="16" t="s">
        <v>7</v>
      </c>
      <c r="N12" s="16" t="s">
        <v>7</v>
      </c>
      <c r="O12" s="17" t="s">
        <v>7</v>
      </c>
      <c r="P12" s="18" t="s">
        <v>7</v>
      </c>
    </row>
    <row r="13" spans="1:16" ht="18.75" customHeight="1">
      <c r="A13" s="14" t="s">
        <v>11</v>
      </c>
      <c r="B13" s="15">
        <f>SUM('plnění FP-celá organizace'!B13-'plnění FP-MŠ'!B13)</f>
        <v>2282</v>
      </c>
      <c r="C13" s="65" t="s">
        <v>7</v>
      </c>
      <c r="D13" s="65" t="s">
        <v>7</v>
      </c>
      <c r="E13" s="16" t="s">
        <v>7</v>
      </c>
      <c r="F13" s="16" t="s">
        <v>7</v>
      </c>
      <c r="G13" s="16" t="s">
        <v>7</v>
      </c>
      <c r="H13" s="66" t="s">
        <v>7</v>
      </c>
      <c r="I13" s="15">
        <f>SUM('plnění FP-celá organizace'!I13-'plnění FP-MŠ'!I13)</f>
        <v>2330</v>
      </c>
      <c r="J13" s="65" t="s">
        <v>7</v>
      </c>
      <c r="K13" s="65" t="s">
        <v>7</v>
      </c>
      <c r="L13" s="16" t="s">
        <v>7</v>
      </c>
      <c r="M13" s="16" t="s">
        <v>7</v>
      </c>
      <c r="N13" s="16" t="s">
        <v>7</v>
      </c>
      <c r="O13" s="17" t="s">
        <v>7</v>
      </c>
      <c r="P13" s="18" t="s">
        <v>7</v>
      </c>
    </row>
    <row r="14" spans="1:16" ht="18.75" customHeight="1">
      <c r="A14" s="19" t="s">
        <v>12</v>
      </c>
      <c r="B14" s="81">
        <f>SUM('plnění FP-celá organizace'!B14-'plnění FP-MŠ'!B14)</f>
        <v>3887</v>
      </c>
      <c r="C14" s="21" t="s">
        <v>7</v>
      </c>
      <c r="D14" s="21" t="s">
        <v>7</v>
      </c>
      <c r="E14" s="21" t="s">
        <v>7</v>
      </c>
      <c r="F14" s="21" t="s">
        <v>7</v>
      </c>
      <c r="G14" s="67" t="s">
        <v>7</v>
      </c>
      <c r="H14" s="68">
        <f>SUM(H15:H17)</f>
        <v>2040</v>
      </c>
      <c r="I14" s="20">
        <f>SUM(I15:I17)</f>
        <v>3857</v>
      </c>
      <c r="J14" s="21" t="s">
        <v>7</v>
      </c>
      <c r="K14" s="21" t="s">
        <v>7</v>
      </c>
      <c r="L14" s="21" t="s">
        <v>7</v>
      </c>
      <c r="M14" s="21" t="s">
        <v>7</v>
      </c>
      <c r="N14" s="21" t="s">
        <v>7</v>
      </c>
      <c r="O14" s="12" t="s">
        <v>7</v>
      </c>
      <c r="P14" s="13">
        <f>SUM(P15:P17)</f>
        <v>2200</v>
      </c>
    </row>
    <row r="15" spans="1:16" ht="18.75" customHeight="1">
      <c r="A15" s="22" t="s">
        <v>13</v>
      </c>
      <c r="B15" s="15">
        <f>SUM('plnění FP-celá organizace'!B15-'plnění FP-MŠ'!B15)</f>
        <v>755</v>
      </c>
      <c r="C15" s="24" t="s">
        <v>7</v>
      </c>
      <c r="D15" s="24" t="s">
        <v>7</v>
      </c>
      <c r="E15" s="24" t="s">
        <v>7</v>
      </c>
      <c r="F15" s="24" t="s">
        <v>7</v>
      </c>
      <c r="G15" s="69" t="s">
        <v>7</v>
      </c>
      <c r="H15" s="70">
        <v>900</v>
      </c>
      <c r="I15" s="23">
        <f>SUM('plnění FP-celá organizace'!I15-'plnění FP-MŠ'!I15)</f>
        <v>755</v>
      </c>
      <c r="J15" s="24" t="s">
        <v>7</v>
      </c>
      <c r="K15" s="24" t="s">
        <v>7</v>
      </c>
      <c r="L15" s="24" t="s">
        <v>7</v>
      </c>
      <c r="M15" s="24" t="s">
        <v>7</v>
      </c>
      <c r="N15" s="24" t="s">
        <v>7</v>
      </c>
      <c r="O15" s="17" t="s">
        <v>7</v>
      </c>
      <c r="P15" s="25">
        <f>SUM('plnění FP-celá organizace'!P15-'plnění FP-MŠ'!P15)</f>
        <v>1100</v>
      </c>
    </row>
    <row r="16" spans="1:16" ht="18.75" customHeight="1">
      <c r="A16" s="22" t="s">
        <v>14</v>
      </c>
      <c r="B16" s="15">
        <f>SUM('plnění FP-celá organizace'!B16-'plnění FP-MŠ'!B16)</f>
        <v>3130</v>
      </c>
      <c r="C16" s="24" t="s">
        <v>7</v>
      </c>
      <c r="D16" s="24" t="s">
        <v>7</v>
      </c>
      <c r="E16" s="24" t="s">
        <v>7</v>
      </c>
      <c r="F16" s="24" t="s">
        <v>7</v>
      </c>
      <c r="G16" s="69" t="s">
        <v>7</v>
      </c>
      <c r="H16" s="70">
        <v>390</v>
      </c>
      <c r="I16" s="23">
        <f>SUM('plnění FP-celá organizace'!I16-'plnění FP-MŠ'!I16)</f>
        <v>3100</v>
      </c>
      <c r="J16" s="24" t="s">
        <v>7</v>
      </c>
      <c r="K16" s="24" t="s">
        <v>7</v>
      </c>
      <c r="L16" s="24" t="s">
        <v>7</v>
      </c>
      <c r="M16" s="24" t="s">
        <v>7</v>
      </c>
      <c r="N16" s="24" t="s">
        <v>7</v>
      </c>
      <c r="O16" s="17" t="s">
        <v>7</v>
      </c>
      <c r="P16" s="25">
        <f>SUM('plnění FP-celá organizace'!P16-'plnění FP-MŠ'!P16)</f>
        <v>300</v>
      </c>
    </row>
    <row r="17" spans="1:16" ht="18.75" customHeight="1" thickBot="1">
      <c r="A17" s="26" t="s">
        <v>15</v>
      </c>
      <c r="B17" s="82">
        <f>SUM('plnění FP-celá organizace'!B17-'plnění FP-MŠ'!B17)</f>
        <v>2</v>
      </c>
      <c r="C17" s="28" t="s">
        <v>7</v>
      </c>
      <c r="D17" s="28" t="s">
        <v>7</v>
      </c>
      <c r="E17" s="28" t="s">
        <v>7</v>
      </c>
      <c r="F17" s="28" t="s">
        <v>7</v>
      </c>
      <c r="G17" s="71" t="s">
        <v>7</v>
      </c>
      <c r="H17" s="72">
        <v>750</v>
      </c>
      <c r="I17" s="83">
        <f>SUM('plnění FP-celá organizace'!I17-'plnění FP-MŠ'!I17)</f>
        <v>2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>
        <f>SUM('plnění FP-celá organizace'!P17-'plnění FP-MŠ'!P17)</f>
        <v>800</v>
      </c>
    </row>
    <row r="18" spans="1:16" ht="18.75" customHeight="1" thickTop="1">
      <c r="A18" s="8" t="s">
        <v>16</v>
      </c>
      <c r="B18" s="84">
        <f>SUM(B19+B23+B26+B27+B28+B29+B30+B31+B32+B33)</f>
        <v>44931</v>
      </c>
      <c r="C18" s="21">
        <f aca="true" t="shared" si="0" ref="C18:N18">SUM(C19+C23+C26+C27+C28+C29+C30+C31+C33)</f>
        <v>31064</v>
      </c>
      <c r="D18" s="21">
        <f>SUM(D19+D23+D26+D27+D28+D29+D30+D31+D32+D33)</f>
        <v>7048</v>
      </c>
      <c r="E18" s="21">
        <f t="shared" si="0"/>
        <v>3887</v>
      </c>
      <c r="F18" s="21">
        <f t="shared" si="0"/>
        <v>650</v>
      </c>
      <c r="G18" s="67">
        <f t="shared" si="0"/>
        <v>2282</v>
      </c>
      <c r="H18" s="68">
        <f>SUM(H19+H23+H26+H27+H28+H29+H30+H31+H33)</f>
        <v>1760</v>
      </c>
      <c r="I18" s="11">
        <f>SUM(I19+I23+I26+I27+I28+I29+I30+I31+I32+I33)</f>
        <v>46764</v>
      </c>
      <c r="J18" s="21">
        <f t="shared" si="0"/>
        <v>32600</v>
      </c>
      <c r="K18" s="21">
        <f t="shared" si="0"/>
        <v>7297</v>
      </c>
      <c r="L18" s="21">
        <f t="shared" si="0"/>
        <v>3857</v>
      </c>
      <c r="M18" s="21">
        <f t="shared" si="0"/>
        <v>680</v>
      </c>
      <c r="N18" s="21">
        <f t="shared" si="0"/>
        <v>2330</v>
      </c>
      <c r="O18" s="12">
        <f>IF(D18=0,,(K18/D18)*100)</f>
        <v>103.53291713961409</v>
      </c>
      <c r="P18" s="85">
        <f>SUM(P19+P23+P26+P27+P28+P29+P30+P31+P33)</f>
        <v>1910</v>
      </c>
    </row>
    <row r="19" spans="1:16" ht="18.75" customHeight="1">
      <c r="A19" s="19" t="s">
        <v>17</v>
      </c>
      <c r="B19" s="20">
        <f aca="true" t="shared" si="1" ref="B19:N19">SUM(B20:B22)</f>
        <v>8302</v>
      </c>
      <c r="C19" s="21">
        <f t="shared" si="1"/>
        <v>472</v>
      </c>
      <c r="D19" s="21">
        <f t="shared" si="1"/>
        <v>3650</v>
      </c>
      <c r="E19" s="21">
        <f t="shared" si="1"/>
        <v>3750</v>
      </c>
      <c r="F19" s="21">
        <f t="shared" si="1"/>
        <v>200</v>
      </c>
      <c r="G19" s="67">
        <f t="shared" si="1"/>
        <v>230</v>
      </c>
      <c r="H19" s="68">
        <f t="shared" si="1"/>
        <v>600</v>
      </c>
      <c r="I19" s="20">
        <f t="shared" si="1"/>
        <v>7875</v>
      </c>
      <c r="J19" s="21">
        <f t="shared" si="1"/>
        <v>496</v>
      </c>
      <c r="K19" s="21">
        <f t="shared" si="1"/>
        <v>3687</v>
      </c>
      <c r="L19" s="21">
        <f t="shared" si="1"/>
        <v>3627</v>
      </c>
      <c r="M19" s="21">
        <f t="shared" si="1"/>
        <v>35</v>
      </c>
      <c r="N19" s="21">
        <f t="shared" si="1"/>
        <v>30</v>
      </c>
      <c r="O19" s="12">
        <f>IF(D19=0,,(K19/D19)*100)</f>
        <v>101.01369863013699</v>
      </c>
      <c r="P19" s="13">
        <f>SUM(P20:P22)</f>
        <v>600</v>
      </c>
    </row>
    <row r="20" spans="1:16" ht="18.75" customHeight="1">
      <c r="A20" s="22" t="s">
        <v>18</v>
      </c>
      <c r="B20" s="31">
        <f>SUM(C20:G20)</f>
        <v>2762</v>
      </c>
      <c r="C20" s="32">
        <f>SUM('plnění FP-celá organizace'!C20-'plnění FP-MŠ'!C20)</f>
        <v>472</v>
      </c>
      <c r="D20" s="32">
        <f>SUM('plnění FP-celá organizace'!D20-'plnění FP-MŠ'!D20)</f>
        <v>1520</v>
      </c>
      <c r="E20" s="32">
        <f>SUM('plnění FP-celá organizace'!E20-'plnění FP-MŠ'!E20)</f>
        <v>340</v>
      </c>
      <c r="F20" s="32">
        <f>SUM('plnění FP-celá organizace'!F20-'plnění FP-MŠ'!F20)</f>
        <v>200</v>
      </c>
      <c r="G20" s="32">
        <f>SUM('plnění FP-celá organizace'!G20-'plnění FP-MŠ'!G20)</f>
        <v>230</v>
      </c>
      <c r="H20" s="70">
        <v>290</v>
      </c>
      <c r="I20" s="31">
        <f>SUM(J20:N20)</f>
        <v>2255</v>
      </c>
      <c r="J20" s="32">
        <f>SUM('plnění FP-celá organizace'!J20-'plnění FP-MŠ'!J20)</f>
        <v>496</v>
      </c>
      <c r="K20" s="32">
        <f>SUM('plnění FP-celá organizace'!K20-'plnění FP-MŠ'!K20)</f>
        <v>1517</v>
      </c>
      <c r="L20" s="32">
        <f>SUM('plnění FP-celá organizace'!L20-'plnění FP-MŠ'!L20)</f>
        <v>177</v>
      </c>
      <c r="M20" s="32">
        <f>SUM('plnění FP-celá organizace'!M20-'plnění FP-MŠ'!M20)</f>
        <v>35</v>
      </c>
      <c r="N20" s="32">
        <f>SUM('plnění FP-celá organizace'!N20-'plnění FP-MŠ'!N20)</f>
        <v>30</v>
      </c>
      <c r="O20" s="12">
        <f aca="true" t="shared" si="2" ref="O20:O33">IF(D20=0,,(K20/D20)*100)</f>
        <v>99.80263157894737</v>
      </c>
      <c r="P20" s="25">
        <f>SUM('plnění FP-celá organizace'!P20-'plnění FP-MŠ'!P20)</f>
        <v>300</v>
      </c>
    </row>
    <row r="21" spans="1:16" ht="18.75" customHeight="1">
      <c r="A21" s="22" t="s">
        <v>19</v>
      </c>
      <c r="B21" s="31">
        <f>SUM(C21:G21)</f>
        <v>3130</v>
      </c>
      <c r="C21" s="32">
        <f>SUM('plnění FP-celá organizace'!C21-'plnění FP-MŠ'!C21)</f>
        <v>0</v>
      </c>
      <c r="D21" s="32">
        <f>SUM('plnění FP-celá organizace'!D21-'plnění FP-MŠ'!D21)</f>
        <v>0</v>
      </c>
      <c r="E21" s="32">
        <f>SUM('plnění FP-celá organizace'!E21-'plnění FP-MŠ'!E21)</f>
        <v>3130</v>
      </c>
      <c r="F21" s="32">
        <f>SUM('plnění FP-celá organizace'!F21-'plnění FP-MŠ'!F21)</f>
        <v>0</v>
      </c>
      <c r="G21" s="32">
        <f>SUM('plnění FP-celá organizace'!G21-'plnění FP-MŠ'!G21)</f>
        <v>0</v>
      </c>
      <c r="H21" s="70">
        <v>170</v>
      </c>
      <c r="I21" s="31">
        <f>SUM(J21:N21)</f>
        <v>3100</v>
      </c>
      <c r="J21" s="32">
        <f>SUM('plnění FP-celá organizace'!J21-'plnění FP-MŠ'!J21)</f>
        <v>0</v>
      </c>
      <c r="K21" s="32">
        <f>SUM('plnění FP-celá organizace'!K21-'plnění FP-MŠ'!K21)</f>
        <v>0</v>
      </c>
      <c r="L21" s="32">
        <f>SUM('plnění FP-celá organizace'!L21-'plnění FP-MŠ'!L21)</f>
        <v>3100</v>
      </c>
      <c r="M21" s="32">
        <f>SUM('plnění FP-celá organizace'!M21-'plnění FP-MŠ'!M21)</f>
        <v>0</v>
      </c>
      <c r="N21" s="32">
        <f>SUM('plnění FP-celá organizace'!N21-'plnění FP-MŠ'!N21)</f>
        <v>0</v>
      </c>
      <c r="O21" s="12">
        <f t="shared" si="2"/>
        <v>0</v>
      </c>
      <c r="P21" s="25">
        <f>SUM('plnění FP-celá organizace'!P21-'plnění FP-MŠ'!P21)</f>
        <v>150</v>
      </c>
    </row>
    <row r="22" spans="1:16" ht="18.75" customHeight="1">
      <c r="A22" s="22" t="s">
        <v>20</v>
      </c>
      <c r="B22" s="31">
        <f>SUM(C22:G22)</f>
        <v>2410</v>
      </c>
      <c r="C22" s="32">
        <f>SUM('plnění FP-celá organizace'!C22-'plnění FP-MŠ'!C22)</f>
        <v>0</v>
      </c>
      <c r="D22" s="32">
        <f>SUM('plnění FP-celá organizace'!D22-'plnění FP-MŠ'!D22)</f>
        <v>2130</v>
      </c>
      <c r="E22" s="32">
        <f>SUM('plnění FP-celá organizace'!E22-'plnění FP-MŠ'!E22)</f>
        <v>280</v>
      </c>
      <c r="F22" s="32">
        <f>SUM('plnění FP-celá organizace'!F22-'plnění FP-MŠ'!F22)</f>
        <v>0</v>
      </c>
      <c r="G22" s="32">
        <f>SUM('plnění FP-celá organizace'!G22-'plnění FP-MŠ'!G22)</f>
        <v>0</v>
      </c>
      <c r="H22" s="70">
        <v>140</v>
      </c>
      <c r="I22" s="31">
        <f>SUM(J22:N22)</f>
        <v>2520</v>
      </c>
      <c r="J22" s="32">
        <f>SUM('plnění FP-celá organizace'!J22-'plnění FP-MŠ'!J22)</f>
        <v>0</v>
      </c>
      <c r="K22" s="32">
        <f>SUM('plnění FP-celá organizace'!K22-'plnění FP-MŠ'!K22)</f>
        <v>2170</v>
      </c>
      <c r="L22" s="32">
        <f>SUM('plnění FP-celá organizace'!L22-'plnění FP-MŠ'!L22)</f>
        <v>350</v>
      </c>
      <c r="M22" s="32">
        <f>SUM('plnění FP-celá organizace'!M22-'plnění FP-MŠ'!M22)</f>
        <v>0</v>
      </c>
      <c r="N22" s="32">
        <f>SUM('plnění FP-celá organizace'!N22-'plnění FP-MŠ'!N22)</f>
        <v>0</v>
      </c>
      <c r="O22" s="12">
        <f t="shared" si="2"/>
        <v>101.87793427230048</v>
      </c>
      <c r="P22" s="25">
        <f>SUM('plnění FP-celá organizace'!P22-'plnění FP-MŠ'!P22)</f>
        <v>150</v>
      </c>
    </row>
    <row r="23" spans="1:16" ht="18.75" customHeight="1">
      <c r="A23" s="19" t="s">
        <v>21</v>
      </c>
      <c r="B23" s="33">
        <f>SUM(B24:B25)</f>
        <v>4183</v>
      </c>
      <c r="C23" s="86">
        <f>SUM('plnění FP-celá organizace'!C23-'plnění FP-MŠ'!C23)</f>
        <v>37</v>
      </c>
      <c r="D23" s="86">
        <f>SUM('plnění FP-celá organizace'!D23-'plnění FP-MŠ'!D23)</f>
        <v>1839</v>
      </c>
      <c r="E23" s="86">
        <f>SUM('plnění FP-celá organizace'!E23-'plnění FP-MŠ'!E23)</f>
        <v>137</v>
      </c>
      <c r="F23" s="86">
        <f>SUM('plnění FP-celá organizace'!F23-'plnění FP-MŠ'!F23)</f>
        <v>150</v>
      </c>
      <c r="G23" s="86">
        <f>SUM('plnění FP-celá organizace'!G23-'plnění FP-MŠ'!G23)</f>
        <v>2020</v>
      </c>
      <c r="H23" s="68">
        <f>SUM(H24:H25)</f>
        <v>330</v>
      </c>
      <c r="I23" s="20">
        <f aca="true" t="shared" si="3" ref="I23:N23">SUM(I24:I25)</f>
        <v>4808</v>
      </c>
      <c r="J23" s="21">
        <f t="shared" si="3"/>
        <v>99</v>
      </c>
      <c r="K23" s="21">
        <f t="shared" si="3"/>
        <v>1864</v>
      </c>
      <c r="L23" s="21">
        <f t="shared" si="3"/>
        <v>230</v>
      </c>
      <c r="M23" s="21">
        <f t="shared" si="3"/>
        <v>345</v>
      </c>
      <c r="N23" s="21">
        <f t="shared" si="3"/>
        <v>2270</v>
      </c>
      <c r="O23" s="12">
        <f t="shared" si="2"/>
        <v>101.3594344752583</v>
      </c>
      <c r="P23" s="13">
        <f>SUM(P24:P25)</f>
        <v>340</v>
      </c>
    </row>
    <row r="24" spans="1:16" ht="18.75" customHeight="1">
      <c r="A24" s="22" t="s">
        <v>22</v>
      </c>
      <c r="B24" s="31">
        <f aca="true" t="shared" si="4" ref="B24:B33">SUM(C24:G24)</f>
        <v>635</v>
      </c>
      <c r="C24" s="32">
        <f>SUM('plnění FP-celá organizace'!C24-'plnění FP-MŠ'!C24)</f>
        <v>0</v>
      </c>
      <c r="D24" s="32">
        <f>SUM('plnění FP-celá organizace'!D24-'plnění FP-MŠ'!D24)</f>
        <v>648</v>
      </c>
      <c r="E24" s="32">
        <f>SUM('plnění FP-celá organizace'!E24-'plnění FP-MŠ'!E24)</f>
        <v>-13</v>
      </c>
      <c r="F24" s="32">
        <f>SUM('plnění FP-celá organizace'!F24-'plnění FP-MŠ'!F24)</f>
        <v>0</v>
      </c>
      <c r="G24" s="32">
        <f>SUM('plnění FP-celá organizace'!G24-'plnění FP-MŠ'!G24)</f>
        <v>0</v>
      </c>
      <c r="H24" s="70">
        <v>60</v>
      </c>
      <c r="I24" s="31">
        <f>SUM(J24:N24)</f>
        <v>886</v>
      </c>
      <c r="J24" s="32">
        <f>SUM('plnění FP-celá organizace'!J24-'plnění FP-MŠ'!J24)</f>
        <v>0</v>
      </c>
      <c r="K24" s="32">
        <f>SUM('plnění FP-celá organizace'!K24-'plnění FP-MŠ'!K24)</f>
        <v>626</v>
      </c>
      <c r="L24" s="32">
        <f>SUM('plnění FP-celá organizace'!L24-'plnění FP-MŠ'!L24)</f>
        <v>60</v>
      </c>
      <c r="M24" s="32">
        <f>SUM('plnění FP-celá organizace'!M24-'plnění FP-MŠ'!M24)</f>
        <v>200</v>
      </c>
      <c r="N24" s="32">
        <f>SUM('plnění FP-celá organizace'!N24-'plnění FP-MŠ'!N24)</f>
        <v>0</v>
      </c>
      <c r="O24" s="12">
        <f t="shared" si="2"/>
        <v>96.60493827160494</v>
      </c>
      <c r="P24" s="25">
        <f>SUM('plnění FP-celá organizace'!P24-'plnění FP-MŠ'!P24)</f>
        <v>60</v>
      </c>
    </row>
    <row r="25" spans="1:16" ht="18.75" customHeight="1">
      <c r="A25" s="22" t="s">
        <v>23</v>
      </c>
      <c r="B25" s="31">
        <f t="shared" si="4"/>
        <v>3548</v>
      </c>
      <c r="C25" s="32">
        <f>SUM('plnění FP-celá organizace'!C25-'plnění FP-MŠ'!C25)</f>
        <v>37</v>
      </c>
      <c r="D25" s="32">
        <f>SUM('plnění FP-celá organizace'!D25-'plnění FP-MŠ'!D25)</f>
        <v>1191</v>
      </c>
      <c r="E25" s="32">
        <f>SUM('plnění FP-celá organizace'!E25-'plnění FP-MŠ'!E25)</f>
        <v>150</v>
      </c>
      <c r="F25" s="32">
        <f>SUM('plnění FP-celá organizace'!F25-'plnění FP-MŠ'!F25)</f>
        <v>150</v>
      </c>
      <c r="G25" s="32">
        <f>SUM('plnění FP-celá organizace'!G25-'plnění FP-MŠ'!G25)</f>
        <v>2020</v>
      </c>
      <c r="H25" s="70">
        <v>270</v>
      </c>
      <c r="I25" s="31">
        <f>SUM(J25:N25)</f>
        <v>3922</v>
      </c>
      <c r="J25" s="32">
        <f>SUM('plnění FP-celá organizace'!J25-'plnění FP-MŠ'!J25)</f>
        <v>99</v>
      </c>
      <c r="K25" s="32">
        <f>SUM('plnění FP-celá organizace'!K25-'plnění FP-MŠ'!K25)</f>
        <v>1238</v>
      </c>
      <c r="L25" s="32">
        <f>SUM('plnění FP-celá organizace'!L25-'plnění FP-MŠ'!L25)</f>
        <v>170</v>
      </c>
      <c r="M25" s="32">
        <f>SUM('plnění FP-celá organizace'!M25-'plnění FP-MŠ'!M25)</f>
        <v>145</v>
      </c>
      <c r="N25" s="32">
        <f>SUM('plnění FP-celá organizace'!N25-'plnění FP-MŠ'!N25)</f>
        <v>2270</v>
      </c>
      <c r="O25" s="12">
        <f t="shared" si="2"/>
        <v>103.94626364399664</v>
      </c>
      <c r="P25" s="25">
        <f>SUM('plnění FP-celá organizace'!P25-'plnění FP-MŠ'!P25)</f>
        <v>280</v>
      </c>
    </row>
    <row r="26" spans="1:16" ht="18.75" customHeight="1">
      <c r="A26" s="19" t="s">
        <v>24</v>
      </c>
      <c r="B26" s="33">
        <f t="shared" si="4"/>
        <v>22844</v>
      </c>
      <c r="C26" s="34">
        <f>SUM('plnění FP-celá organizace'!C26-'plnění FP-MŠ'!C26)</f>
        <v>22514</v>
      </c>
      <c r="D26" s="34">
        <f>SUM('plnění FP-celá organizace'!D26-'plnění FP-MŠ'!D26)</f>
        <v>0</v>
      </c>
      <c r="E26" s="34">
        <f>SUM('plnění FP-celá organizace'!E26-'plnění FP-MŠ'!E26)</f>
        <v>0</v>
      </c>
      <c r="F26" s="34">
        <f>SUM('plnění FP-celá organizace'!F26-'plnění FP-MŠ'!F26)</f>
        <v>300</v>
      </c>
      <c r="G26" s="34">
        <f>SUM('plnění FP-celá organizace'!G26-'plnění FP-MŠ'!G26)</f>
        <v>30</v>
      </c>
      <c r="H26" s="73">
        <v>700</v>
      </c>
      <c r="I26" s="33">
        <f>SUM(J26:N26)</f>
        <v>23880</v>
      </c>
      <c r="J26" s="34">
        <f>SUM('plnění FP-celá organizace'!J26-'plnění FP-MŠ'!J26)</f>
        <v>23550</v>
      </c>
      <c r="K26" s="34">
        <f>SUM('plnění FP-celá organizace'!K26-'plnění FP-MŠ'!K26)</f>
        <v>0</v>
      </c>
      <c r="L26" s="34">
        <f>SUM('plnění FP-celá organizace'!L26-'plnění FP-MŠ'!L26)</f>
        <v>0</v>
      </c>
      <c r="M26" s="34">
        <f>SUM('plnění FP-celá organizace'!M26-'plnění FP-MŠ'!M26)</f>
        <v>300</v>
      </c>
      <c r="N26" s="34">
        <f>SUM('plnění FP-celá organizace'!N26-'plnění FP-MŠ'!N26)</f>
        <v>30</v>
      </c>
      <c r="O26" s="12">
        <f t="shared" si="2"/>
        <v>0</v>
      </c>
      <c r="P26" s="87">
        <f>SUM('plnění FP-celá organizace'!P26-'plnění FP-MŠ'!P26)</f>
        <v>820</v>
      </c>
    </row>
    <row r="27" spans="1:16" ht="18.75" customHeight="1">
      <c r="A27" s="36" t="s">
        <v>25</v>
      </c>
      <c r="B27" s="33">
        <f t="shared" si="4"/>
        <v>8152</v>
      </c>
      <c r="C27" s="34">
        <f>SUM('plnění FP-celá organizace'!C27-'plnění FP-MŠ'!C27)</f>
        <v>8041</v>
      </c>
      <c r="D27" s="34">
        <f>SUM('plnění FP-celá organizace'!D27-'plnění FP-MŠ'!D27)</f>
        <v>109</v>
      </c>
      <c r="E27" s="34">
        <f>SUM('plnění FP-celá organizace'!E27-'plnění FP-MŠ'!E27)</f>
        <v>0</v>
      </c>
      <c r="F27" s="34">
        <f>SUM('plnění FP-celá organizace'!F27-'plnění FP-MŠ'!F27)</f>
        <v>0</v>
      </c>
      <c r="G27" s="34">
        <f>SUM('plnění FP-celá organizace'!G27-'plnění FP-MŠ'!G27)</f>
        <v>2</v>
      </c>
      <c r="H27" s="73">
        <v>130</v>
      </c>
      <c r="I27" s="33">
        <f aca="true" t="shared" si="5" ref="I27:I33">SUM(J27:N27)</f>
        <v>8563</v>
      </c>
      <c r="J27" s="34">
        <f>SUM('plnění FP-celá organizace'!J27-'plnění FP-MŠ'!J27)</f>
        <v>8455</v>
      </c>
      <c r="K27" s="34">
        <f>SUM('plnění FP-celá organizace'!K27-'plnění FP-MŠ'!K27)</f>
        <v>108</v>
      </c>
      <c r="L27" s="34">
        <f>SUM('plnění FP-celá organizace'!L27-'plnění FP-MŠ'!L27)</f>
        <v>0</v>
      </c>
      <c r="M27" s="34">
        <f>SUM('plnění FP-celá organizace'!M27-'plnění FP-MŠ'!M27)</f>
        <v>0</v>
      </c>
      <c r="N27" s="34">
        <f>SUM('plnění FP-celá organizace'!N27-'plnění FP-MŠ'!N27)</f>
        <v>0</v>
      </c>
      <c r="O27" s="12">
        <f t="shared" si="2"/>
        <v>99.08256880733946</v>
      </c>
      <c r="P27" s="87">
        <f>SUM('plnění FP-celá organizace'!P27-'plnění FP-MŠ'!P27)</f>
        <v>150</v>
      </c>
    </row>
    <row r="28" spans="1:16" ht="18.75" customHeight="1">
      <c r="A28" s="19" t="s">
        <v>26</v>
      </c>
      <c r="B28" s="33">
        <f t="shared" si="4"/>
        <v>0</v>
      </c>
      <c r="C28" s="34">
        <f>SUM('plnění FP-celá organizace'!C28-'plnění FP-MŠ'!C28)</f>
        <v>0</v>
      </c>
      <c r="D28" s="34">
        <f>SUM('plnění FP-celá organizace'!D28-'plnění FP-MŠ'!D28)</f>
        <v>0</v>
      </c>
      <c r="E28" s="34">
        <f>SUM('plnění FP-celá organizace'!E28-'plnění FP-MŠ'!E28)</f>
        <v>0</v>
      </c>
      <c r="F28" s="34">
        <f>SUM('plnění FP-celá organizace'!F28-'plnění FP-MŠ'!F28)</f>
        <v>0</v>
      </c>
      <c r="G28" s="34">
        <f>SUM('plnění FP-celá organizace'!G28-'plnění FP-MŠ'!G28)</f>
        <v>0</v>
      </c>
      <c r="H28" s="73">
        <v>0</v>
      </c>
      <c r="I28" s="33">
        <f t="shared" si="5"/>
        <v>0</v>
      </c>
      <c r="J28" s="34">
        <f>SUM('plnění FP-celá organizace'!J28-'plnění FP-MŠ'!J28)</f>
        <v>0</v>
      </c>
      <c r="K28" s="34">
        <f>SUM('plnění FP-celá organizace'!K28-'plnění FP-MŠ'!K28)</f>
        <v>0</v>
      </c>
      <c r="L28" s="34">
        <f>SUM('plnění FP-celá organizace'!L28-'plnění FP-MŠ'!L28)</f>
        <v>0</v>
      </c>
      <c r="M28" s="34">
        <f>SUM('plnění FP-celá organizace'!M28-'plnění FP-MŠ'!M28)</f>
        <v>0</v>
      </c>
      <c r="N28" s="34">
        <f>SUM('plnění FP-celá organizace'!N28-'plnění FP-MŠ'!N28)</f>
        <v>0</v>
      </c>
      <c r="O28" s="12">
        <f t="shared" si="2"/>
        <v>0</v>
      </c>
      <c r="P28" s="87">
        <f>SUM('plnění FP-celá organizace'!P28-'plnění FP-MŠ'!P28)</f>
        <v>0</v>
      </c>
    </row>
    <row r="29" spans="1:16" ht="18.75" customHeight="1">
      <c r="A29" s="19" t="s">
        <v>27</v>
      </c>
      <c r="B29" s="33">
        <f t="shared" si="4"/>
        <v>390</v>
      </c>
      <c r="C29" s="34">
        <f>SUM('plnění FP-celá organizace'!C29-'plnění FP-MŠ'!C29)</f>
        <v>0</v>
      </c>
      <c r="D29" s="34">
        <f>SUM('plnění FP-celá organizace'!D29-'plnění FP-MŠ'!D29)</f>
        <v>390</v>
      </c>
      <c r="E29" s="34">
        <f>SUM('plnění FP-celá organizace'!E29-'plnění FP-MŠ'!E29)</f>
        <v>0</v>
      </c>
      <c r="F29" s="34">
        <f>SUM('plnění FP-celá organizace'!F29-'plnění FP-MŠ'!F29)</f>
        <v>0</v>
      </c>
      <c r="G29" s="34">
        <f>SUM('plnění FP-celá organizace'!G29-'plnění FP-MŠ'!G29)</f>
        <v>0</v>
      </c>
      <c r="H29" s="73"/>
      <c r="I29" s="33">
        <f t="shared" si="5"/>
        <v>578</v>
      </c>
      <c r="J29" s="34">
        <f>SUM('plnění FP-celá organizace'!J29-'plnění FP-MŠ'!J29)</f>
        <v>0</v>
      </c>
      <c r="K29" s="34">
        <f>SUM('plnění FP-celá organizace'!K29-'plnění FP-MŠ'!K29)</f>
        <v>578</v>
      </c>
      <c r="L29" s="34">
        <f>SUM('plnění FP-celá organizace'!L29-'plnění FP-MŠ'!L29)</f>
        <v>0</v>
      </c>
      <c r="M29" s="34">
        <f>SUM('plnění FP-celá organizace'!M29-'plnění FP-MŠ'!M29)</f>
        <v>0</v>
      </c>
      <c r="N29" s="34">
        <f>SUM('plnění FP-celá organizace'!N29-'plnění FP-MŠ'!N29)</f>
        <v>0</v>
      </c>
      <c r="O29" s="12">
        <f t="shared" si="2"/>
        <v>148.2051282051282</v>
      </c>
      <c r="P29" s="87">
        <f>SUM('plnění FP-celá organizace'!P29-'plnění FP-MŠ'!P29)</f>
        <v>0</v>
      </c>
    </row>
    <row r="30" spans="1:16" ht="18.75" customHeight="1">
      <c r="A30" s="37" t="s">
        <v>56</v>
      </c>
      <c r="B30" s="33">
        <f t="shared" si="4"/>
        <v>1058</v>
      </c>
      <c r="C30" s="34">
        <f>SUM('plnění FP-celá organizace'!C30-'plnění FP-MŠ'!C30)</f>
        <v>0</v>
      </c>
      <c r="D30" s="34">
        <f>SUM('plnění FP-celá organizace'!D30-'plnění FP-MŠ'!D30)</f>
        <v>1058</v>
      </c>
      <c r="E30" s="34">
        <f>SUM('plnění FP-celá organizace'!E30-'plnění FP-MŠ'!E30)</f>
        <v>0</v>
      </c>
      <c r="F30" s="34">
        <f>SUM('plnění FP-celá organizace'!F30-'plnění FP-MŠ'!F30)</f>
        <v>0</v>
      </c>
      <c r="G30" s="34">
        <f>SUM('plnění FP-celá organizace'!G30-'plnění FP-MŠ'!G30)</f>
        <v>0</v>
      </c>
      <c r="H30" s="74"/>
      <c r="I30" s="33">
        <f t="shared" si="5"/>
        <v>1058</v>
      </c>
      <c r="J30" s="34">
        <f>SUM('plnění FP-celá organizace'!J30-'plnění FP-MŠ'!J30)</f>
        <v>0</v>
      </c>
      <c r="K30" s="34">
        <f>SUM('plnění FP-celá organizace'!K30-'plnění FP-MŠ'!K30)</f>
        <v>1058</v>
      </c>
      <c r="L30" s="34">
        <f>SUM('plnění FP-celá organizace'!L30-'plnění FP-MŠ'!L30)</f>
        <v>0</v>
      </c>
      <c r="M30" s="34">
        <f>SUM('plnění FP-celá organizace'!M30-'plnění FP-MŠ'!M30)</f>
        <v>0</v>
      </c>
      <c r="N30" s="34">
        <f>SUM('plnění FP-celá organizace'!N30-'plnění FP-MŠ'!N30)</f>
        <v>0</v>
      </c>
      <c r="O30" s="12">
        <f t="shared" si="2"/>
        <v>100</v>
      </c>
      <c r="P30" s="87">
        <f>SUM('plnění FP-celá organizace'!P30-'plnění FP-MŠ'!P30)</f>
        <v>0</v>
      </c>
    </row>
    <row r="31" spans="1:16" ht="18.75" customHeight="1">
      <c r="A31" s="37" t="s">
        <v>57</v>
      </c>
      <c r="B31" s="33">
        <f t="shared" si="4"/>
        <v>0</v>
      </c>
      <c r="C31" s="34">
        <f>SUM('plnění FP-celá organizace'!C31-'plnění FP-MŠ'!C31)</f>
        <v>0</v>
      </c>
      <c r="D31" s="34">
        <f>SUM('plnění FP-celá organizace'!D31-'plnění FP-MŠ'!D31)</f>
        <v>0</v>
      </c>
      <c r="E31" s="34">
        <f>SUM('plnění FP-celá organizace'!E31-'plnění FP-MŠ'!E31)</f>
        <v>0</v>
      </c>
      <c r="F31" s="34">
        <f>SUM('plnění FP-celá organizace'!F31-'plnění FP-MŠ'!F31)</f>
        <v>0</v>
      </c>
      <c r="G31" s="34">
        <f>SUM('plnění FP-celá organizace'!G31-'plnění FP-MŠ'!G31)</f>
        <v>0</v>
      </c>
      <c r="H31" s="74"/>
      <c r="I31" s="33">
        <f t="shared" si="5"/>
        <v>0</v>
      </c>
      <c r="J31" s="34">
        <f>SUM('plnění FP-celá organizace'!J31-'plnění FP-MŠ'!J31)</f>
        <v>0</v>
      </c>
      <c r="K31" s="34">
        <f>SUM('plnění FP-celá organizace'!K31-'plnění FP-MŠ'!K31)</f>
        <v>0</v>
      </c>
      <c r="L31" s="34">
        <f>SUM('plnění FP-celá organizace'!L31-'plnění FP-MŠ'!L31)</f>
        <v>0</v>
      </c>
      <c r="M31" s="34">
        <f>SUM('plnění FP-celá organizace'!M31-'plnění FP-MŠ'!M31)</f>
        <v>0</v>
      </c>
      <c r="N31" s="34">
        <f>SUM('plnění FP-celá organizace'!N31-'plnění FP-MŠ'!N31)</f>
        <v>0</v>
      </c>
      <c r="O31" s="12">
        <f t="shared" si="2"/>
        <v>0</v>
      </c>
      <c r="P31" s="87">
        <f>SUM('plnění FP-celá organizace'!P31-'plnění FP-MŠ'!P31)</f>
        <v>0</v>
      </c>
    </row>
    <row r="32" spans="1:16" ht="18.75" customHeight="1">
      <c r="A32" s="37" t="s">
        <v>62</v>
      </c>
      <c r="B32" s="57">
        <f>SUM(C32:G32)</f>
        <v>0</v>
      </c>
      <c r="C32" s="34"/>
      <c r="D32" s="34">
        <f>SUM('plnění FP-celá organizace'!D32-'plnění FP-MŠ'!D32)</f>
        <v>0</v>
      </c>
      <c r="E32" s="62"/>
      <c r="F32" s="34"/>
      <c r="G32" s="62"/>
      <c r="H32" s="74"/>
      <c r="I32" s="57">
        <f>SUM(J32:N32)</f>
        <v>0</v>
      </c>
      <c r="J32" s="34">
        <f>SUM('plnění FP-celá organizace'!J32-'plnění FP-MŠ'!J32)</f>
        <v>0</v>
      </c>
      <c r="K32" s="34">
        <f>SUM('plnění FP-celá organizace'!K32-'plnění FP-MŠ'!K32)</f>
        <v>0</v>
      </c>
      <c r="L32" s="34">
        <f>SUM('plnění FP-celá organizace'!L32-'plnění FP-MŠ'!L32)</f>
        <v>0</v>
      </c>
      <c r="M32" s="34">
        <f>SUM('plnění FP-celá organizace'!M32-'plnění FP-MŠ'!M32)</f>
        <v>0</v>
      </c>
      <c r="N32" s="34">
        <f>SUM('plnění FP-celá organizace'!N32-'plnění FP-MŠ'!N32)</f>
        <v>0</v>
      </c>
      <c r="O32" s="12"/>
      <c r="P32" s="88"/>
    </row>
    <row r="33" spans="1:16" ht="18.75" customHeight="1" thickBot="1">
      <c r="A33" s="41" t="s">
        <v>28</v>
      </c>
      <c r="B33" s="61">
        <f t="shared" si="4"/>
        <v>2</v>
      </c>
      <c r="C33" s="34">
        <f>SUM('plnění FP-celá organizace'!C33-'plnění FP-MŠ'!C33)</f>
        <v>0</v>
      </c>
      <c r="D33" s="34">
        <f>SUM('plnění FP-celá organizace'!D33-'plnění FP-MŠ'!D33)</f>
        <v>2</v>
      </c>
      <c r="E33" s="34">
        <f>SUM('plnění FP-celá organizace'!E33-'plnění FP-MŠ'!E33)</f>
        <v>0</v>
      </c>
      <c r="F33" s="34">
        <f>SUM('plnění FP-celá organizace'!F33-'plnění FP-MŠ'!F33)</f>
        <v>0</v>
      </c>
      <c r="G33" s="34">
        <f>SUM('plnění FP-celá organizace'!G33-'plnění FP-MŠ'!G33)</f>
        <v>0</v>
      </c>
      <c r="H33" s="75"/>
      <c r="I33" s="42">
        <f t="shared" si="5"/>
        <v>2</v>
      </c>
      <c r="J33" s="76">
        <f>SUM('plnění FP-celá organizace'!J33-'plnění FP-MŠ'!J33)</f>
        <v>0</v>
      </c>
      <c r="K33" s="76">
        <f>SUM('plnění FP-celá organizace'!K33-'plnění FP-MŠ'!K33)</f>
        <v>2</v>
      </c>
      <c r="L33" s="76">
        <f>SUM('plnění FP-celá organizace'!L33-'plnění FP-MŠ'!L33)</f>
        <v>0</v>
      </c>
      <c r="M33" s="76">
        <f>SUM('plnění FP-celá organizace'!M33-'plnění FP-MŠ'!M33)</f>
        <v>0</v>
      </c>
      <c r="N33" s="76">
        <f>SUM('plnění FP-celá organizace'!N33-'plnění FP-MŠ'!N33)</f>
        <v>0</v>
      </c>
      <c r="O33" s="12">
        <f t="shared" si="2"/>
        <v>100</v>
      </c>
      <c r="P33" s="89">
        <f>SUM('plnění FP-celá organizace'!P33-'plnění FP-MŠ'!P33)</f>
        <v>0</v>
      </c>
    </row>
    <row r="34" spans="1:16" ht="18.75" customHeight="1" thickBot="1" thickTop="1">
      <c r="A34" s="41" t="s">
        <v>54</v>
      </c>
      <c r="B34" s="46">
        <f>SUM(B9-B18)</f>
        <v>0</v>
      </c>
      <c r="C34" s="77" t="s">
        <v>7</v>
      </c>
      <c r="D34" s="77" t="s">
        <v>7</v>
      </c>
      <c r="E34" s="78" t="s">
        <v>7</v>
      </c>
      <c r="F34" s="78" t="s">
        <v>7</v>
      </c>
      <c r="G34" s="47" t="s">
        <v>7</v>
      </c>
      <c r="H34" s="79">
        <f>SUM(H9-H18)</f>
        <v>280</v>
      </c>
      <c r="I34" s="48">
        <f>SUM(I9-I18)</f>
        <v>0</v>
      </c>
      <c r="J34" s="90" t="s">
        <v>7</v>
      </c>
      <c r="K34" s="80" t="s">
        <v>7</v>
      </c>
      <c r="L34" s="49" t="s">
        <v>7</v>
      </c>
      <c r="M34" s="49" t="s">
        <v>7</v>
      </c>
      <c r="N34" s="49" t="s">
        <v>7</v>
      </c>
      <c r="O34" s="47" t="s">
        <v>7</v>
      </c>
      <c r="P34" s="91">
        <f>SUM(P9-P18)</f>
        <v>290</v>
      </c>
    </row>
    <row r="35" spans="1:16" ht="12.75" customHeight="1" thickTop="1">
      <c r="A35" s="4"/>
      <c r="B35" s="51"/>
      <c r="C35" s="52"/>
      <c r="D35" s="52"/>
      <c r="E35" s="52"/>
      <c r="F35" s="52"/>
      <c r="G35" s="52"/>
      <c r="H35" s="51"/>
      <c r="I35" s="51"/>
      <c r="J35" s="52"/>
      <c r="K35" s="52"/>
      <c r="L35" s="52"/>
      <c r="M35" s="52"/>
      <c r="N35" s="52"/>
      <c r="O35" s="52"/>
      <c r="P35" s="51"/>
    </row>
    <row r="36" spans="1:16" ht="12.75" customHeight="1">
      <c r="A36" s="53" t="s">
        <v>29</v>
      </c>
      <c r="B36" s="51"/>
      <c r="C36" s="52"/>
      <c r="D36" s="52"/>
      <c r="E36" s="52"/>
      <c r="F36" s="52"/>
      <c r="G36" s="52"/>
      <c r="H36" s="51"/>
      <c r="I36" s="51"/>
      <c r="J36" s="52"/>
      <c r="K36" s="52"/>
      <c r="L36" s="52"/>
      <c r="M36" s="52"/>
      <c r="N36" s="52"/>
      <c r="O36" s="52"/>
      <c r="P36" s="51"/>
    </row>
    <row r="37" spans="1:16" ht="12.75" customHeight="1">
      <c r="A37" s="53" t="s">
        <v>30</v>
      </c>
      <c r="B37" s="51"/>
      <c r="C37" s="52"/>
      <c r="D37" s="52"/>
      <c r="E37" s="52"/>
      <c r="F37" s="52"/>
      <c r="G37" s="52"/>
      <c r="H37" s="51"/>
      <c r="I37" s="51"/>
      <c r="J37" s="52"/>
      <c r="K37" s="52"/>
      <c r="L37" s="52"/>
      <c r="M37" s="52"/>
      <c r="N37" s="52"/>
      <c r="O37" s="52"/>
      <c r="P37" s="51"/>
    </row>
    <row r="38" spans="1:16" ht="12.75" customHeight="1">
      <c r="A38" s="53"/>
      <c r="B38" s="51"/>
      <c r="C38" s="52"/>
      <c r="D38" s="52"/>
      <c r="E38" s="52"/>
      <c r="F38" s="52"/>
      <c r="G38" s="52"/>
      <c r="H38" s="51"/>
      <c r="I38" s="51"/>
      <c r="J38" s="52"/>
      <c r="K38" s="52"/>
      <c r="L38" s="52"/>
      <c r="M38" s="52"/>
      <c r="N38" s="52"/>
      <c r="O38" s="52"/>
      <c r="P38" s="51"/>
    </row>
    <row r="39" spans="1:16" ht="12.75" customHeight="1">
      <c r="A39" s="53"/>
      <c r="B39" s="51"/>
      <c r="C39" s="52"/>
      <c r="D39" s="52"/>
      <c r="E39" s="52"/>
      <c r="F39" s="52"/>
      <c r="G39" s="52"/>
      <c r="H39" s="51"/>
      <c r="I39" s="51"/>
      <c r="J39" s="52"/>
      <c r="K39" s="52"/>
      <c r="L39" s="52"/>
      <c r="M39" s="52"/>
      <c r="N39" s="52"/>
      <c r="O39" s="52"/>
      <c r="P39" s="51"/>
    </row>
    <row r="40" spans="1:16" ht="12.75" customHeight="1">
      <c r="A40" s="53"/>
      <c r="B40" s="51"/>
      <c r="C40" s="52"/>
      <c r="D40" s="52"/>
      <c r="E40" s="52"/>
      <c r="F40" s="52"/>
      <c r="G40" s="52"/>
      <c r="H40" s="51"/>
      <c r="I40" s="51"/>
      <c r="J40" s="52"/>
      <c r="K40" s="52"/>
      <c r="L40" s="52"/>
      <c r="M40" s="52"/>
      <c r="N40" s="52"/>
      <c r="O40" s="52"/>
      <c r="P40" s="51"/>
    </row>
    <row r="41" spans="1:15" ht="12.75">
      <c r="A41" s="3" t="s">
        <v>31</v>
      </c>
      <c r="B41" s="1" t="s">
        <v>91</v>
      </c>
      <c r="C41" s="3"/>
      <c r="D41" s="3"/>
      <c r="E41" s="3"/>
      <c r="F41" s="3"/>
      <c r="G41" s="4"/>
      <c r="H41" s="4"/>
      <c r="I41" s="5"/>
      <c r="J41" s="5"/>
      <c r="K41" s="5"/>
      <c r="L41" s="5"/>
      <c r="M41" s="5"/>
      <c r="N41" s="5"/>
      <c r="O41" s="5"/>
    </row>
    <row r="42" spans="1:15" ht="12.75">
      <c r="A42" s="54" t="s">
        <v>37</v>
      </c>
      <c r="B42" s="54" t="s">
        <v>58</v>
      </c>
      <c r="C42" s="54"/>
      <c r="D42" s="54"/>
      <c r="E42" s="54"/>
      <c r="F42" s="54"/>
      <c r="G42" s="2"/>
      <c r="H42" s="2"/>
      <c r="K42" s="2"/>
      <c r="L42" s="2"/>
      <c r="M42" s="2"/>
      <c r="N42" s="2"/>
      <c r="O42" s="2"/>
    </row>
    <row r="43" spans="1:8" ht="12.75">
      <c r="A43" s="54" t="s">
        <v>32</v>
      </c>
      <c r="B43" s="54" t="s">
        <v>92</v>
      </c>
      <c r="C43" s="54"/>
      <c r="D43" s="54"/>
      <c r="E43" s="54"/>
      <c r="F43" s="54"/>
      <c r="G43" s="2"/>
      <c r="H43" s="2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55"/>
      <c r="B86" s="55"/>
      <c r="C86" s="55"/>
      <c r="D86" s="55"/>
      <c r="E86" s="55"/>
      <c r="F86" s="55"/>
      <c r="G86" s="55"/>
      <c r="H86" s="55"/>
      <c r="I86" s="56"/>
      <c r="J86" s="56"/>
      <c r="K86" s="56"/>
      <c r="L86" s="56"/>
      <c r="M86" s="56"/>
      <c r="N86" s="56"/>
      <c r="O86" s="56"/>
    </row>
  </sheetData>
  <sheetProtection/>
  <mergeCells count="19">
    <mergeCell ref="H6:H8"/>
    <mergeCell ref="I6:I8"/>
    <mergeCell ref="J6:J8"/>
    <mergeCell ref="K6:K8"/>
    <mergeCell ref="P6:P8"/>
    <mergeCell ref="L6:L8"/>
    <mergeCell ref="M6:M8"/>
    <mergeCell ref="N6:N8"/>
    <mergeCell ref="O6:O8"/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</mergeCells>
  <printOptions/>
  <pageMargins left="0.787401575" right="0.41" top="0.42" bottom="0.57" header="0.24" footer="0.28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2017-07-11T09:18:54Z</cp:lastPrinted>
  <dcterms:created xsi:type="dcterms:W3CDTF">2001-10-29T09:16:17Z</dcterms:created>
  <dcterms:modified xsi:type="dcterms:W3CDTF">2018-01-03T17:25:07Z</dcterms:modified>
  <cp:category/>
  <cp:version/>
  <cp:contentType/>
  <cp:contentStatus/>
</cp:coreProperties>
</file>