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440" windowHeight="14100" tabRatio="797" activeTab="0"/>
  </bookViews>
  <sheets>
    <sheet name="FP-celá organizace" sheetId="1" r:id="rId1"/>
    <sheet name="FP-ZŠ" sheetId="2" r:id="rId2"/>
    <sheet name="FP-MŠ J. + MŠ A.Č." sheetId="3" r:id="rId3"/>
    <sheet name="Fondy PO" sheetId="4" r:id="rId4"/>
  </sheets>
  <definedNames/>
  <calcPr fullCalcOnLoad="1"/>
</workbook>
</file>

<file path=xl/sharedStrings.xml><?xml version="1.0" encoding="utf-8"?>
<sst xmlns="http://schemas.openxmlformats.org/spreadsheetml/2006/main" count="607" uniqueCount="107">
  <si>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</si>
  <si>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</si>
  <si>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</si>
  <si>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</si>
  <si>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</si>
  <si>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</si>
  <si>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</si>
  <si>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</si>
  <si>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</si>
  <si>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</si>
  <si>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</si>
  <si>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</si>
  <si>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</si>
  <si>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</si>
  <si>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</si>
  <si>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</si>
  <si>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</si>
  <si>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</si>
  <si>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</si>
  <si>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</si>
  <si>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</si>
  <si>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</si>
  <si>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</si>
  <si>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</si>
  <si>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</si>
  <si>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</si>
  <si>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</si>
  <si>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</si>
  <si>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</si>
  <si>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</si>
  <si>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>SR - státní rozpočet</t>
  </si>
  <si>
    <t xml:space="preserve">Datum: </t>
  </si>
  <si>
    <t>Schválil: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</si>
  <si>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</si>
  <si>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</si>
  <si>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</si>
  <si>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</si>
  <si>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Zpracoval/tel.:</t>
  </si>
  <si>
    <t>Název fondu</t>
  </si>
  <si>
    <t>Fond odměn</t>
  </si>
  <si>
    <t xml:space="preserve">Zdroje </t>
  </si>
  <si>
    <t>celkem</t>
  </si>
  <si>
    <t>a</t>
  </si>
  <si>
    <t>b</t>
  </si>
  <si>
    <t xml:space="preserve">FKSP </t>
  </si>
  <si>
    <t>CELKEM</t>
  </si>
  <si>
    <t xml:space="preserve">Organizace: </t>
  </si>
  <si>
    <t>Výsledek hospodaření</t>
  </si>
  <si>
    <t>VH - výsledek hospodaření</t>
  </si>
  <si>
    <t>Nájemné hrazené MČ</t>
  </si>
  <si>
    <t xml:space="preserve">Prostředky z ESF </t>
  </si>
  <si>
    <t>Mgr.Petr Karvánek</t>
  </si>
  <si>
    <t>Krucká, 224311116</t>
  </si>
  <si>
    <t>učebnice, učební pomůcky</t>
  </si>
  <si>
    <t>a-(b+c)</t>
  </si>
  <si>
    <t>cestovné</t>
  </si>
  <si>
    <t>ostatní zdroje</t>
  </si>
  <si>
    <t>DDHM</t>
  </si>
  <si>
    <t>Základní škola a Mateřská škola  Antonína Čermáka  - celá organizace</t>
  </si>
  <si>
    <t>Základní škola a Mateřská škola Antonína Čermáka  - základní škola</t>
  </si>
  <si>
    <t>Základní škola a Mateřská škola Antonína Čermáka  - MŠ Janákova + MŠ A. Čermáka</t>
  </si>
  <si>
    <t>školení</t>
  </si>
  <si>
    <t>kurz.rozdíly, reprezentace</t>
  </si>
  <si>
    <t>opravy</t>
  </si>
  <si>
    <t xml:space="preserve">index v % </t>
  </si>
  <si>
    <t>odvod do rozpočtu zřizovatele</t>
  </si>
  <si>
    <t>c</t>
  </si>
  <si>
    <t>zahradní prvky</t>
  </si>
  <si>
    <t>dary</t>
  </si>
  <si>
    <t>kultura a sport</t>
  </si>
  <si>
    <t>zlepšení PP</t>
  </si>
  <si>
    <t>odhlučnění</t>
  </si>
  <si>
    <t xml:space="preserve">  Plán čerpání  do konce r. 2021</t>
  </si>
  <si>
    <t>materiál</t>
  </si>
  <si>
    <t>služby, software, opravy</t>
  </si>
  <si>
    <t xml:space="preserve">rekreace </t>
  </si>
  <si>
    <t>půjčky a výpomoci</t>
  </si>
  <si>
    <t>ostatní (setkání apod.)</t>
  </si>
  <si>
    <t>Finanční plán na rok 2022</t>
  </si>
  <si>
    <t xml:space="preserve">Finanční plán na rok 2021 </t>
  </si>
  <si>
    <t xml:space="preserve"> Fondy příspěvkové organizace na rok 2021</t>
  </si>
  <si>
    <t>Základní škola a Mateřská škola  Antonína Čermáka</t>
  </si>
  <si>
    <t xml:space="preserve">  Plán čerpání  do konce r. 2022</t>
  </si>
  <si>
    <r>
      <t>Zůstatek</t>
    </r>
    <r>
      <rPr>
        <b/>
        <sz val="8"/>
        <rFont val="Arial CE"/>
        <family val="2"/>
      </rPr>
      <t xml:space="preserve">      </t>
    </r>
  </si>
  <si>
    <t>stav k 31.12.2020</t>
  </si>
  <si>
    <t>příděl z VH 2020</t>
  </si>
  <si>
    <t>Fond investic</t>
  </si>
  <si>
    <t>Rezervní F tvořený ze zlepšeného VH SU 413</t>
  </si>
  <si>
    <t>Rezervní F z ostatních titulů  SU 414</t>
  </si>
  <si>
    <t>z toho dary účelové</t>
  </si>
  <si>
    <t>z toho dary neúčelové</t>
  </si>
  <si>
    <t>z toho šablony</t>
  </si>
  <si>
    <t>z toho ostatní dotace mimo MČ*</t>
  </si>
  <si>
    <t>Celkem plán 2021</t>
  </si>
  <si>
    <t>Celkem plán 2022</t>
  </si>
  <si>
    <t>Fond investiční:</t>
  </si>
  <si>
    <t>interaktivní řešení</t>
  </si>
  <si>
    <t>Fond rezervní:</t>
  </si>
  <si>
    <t>Women for Women - účelový</t>
  </si>
  <si>
    <t>Fond rezervní šablony:</t>
  </si>
  <si>
    <t>Fond rezervní - ostatní dotace:</t>
  </si>
  <si>
    <t>škola nemá na RF deponovány prostředky z ostatních dotací</t>
  </si>
  <si>
    <t>Fond FKSP:</t>
  </si>
  <si>
    <t>Celkem</t>
  </si>
  <si>
    <t xml:space="preserve">Zpracoval/telefon: </t>
  </si>
  <si>
    <t xml:space="preserve">Schválil: </t>
  </si>
  <si>
    <t>servery</t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</si>
</sst>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00\ 00"/>
    <numFmt numFmtId="167" formatCode="[$-405]d\.\ mmmm\ yyyy"/>
    <numFmt numFmtId="168" formatCode="[$-F800]dddd\,\ mmmm\ dd\,\ yyyy"/>
    <numFmt numFmtId="169" formatCode="0.0"/>
    <numFmt numFmtId="170" formatCode="#,##0.00\ _K_č"/>
    <numFmt numFmtId="171" formatCode="#,##0.00\ &quot;Kč&quot;"/>
    <numFmt numFmtId="172" formatCode="#,##0\ &quot;Kč&quot;"/>
    <numFmt numFmtId="173" formatCode="dd/mm/yy"/>
    <numFmt numFmtId="174" formatCode="#,##0.00_ ;\-#,##0.00\ "/>
    <numFmt numFmtId="175" formatCode="[$-405]dddd\ d\.\ mmmm\ yyyy"/>
  </numFmts>
  <fonts count="5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b/>
      <sz val="14"/>
      <name val="Arial CE"/>
      <family val="2"/>
    </font>
    <font>
      <sz val="9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8"/>
      <name val="Arial CE"/>
      <family val="2"/>
    </font>
    <font>
      <b/>
      <sz val="11"/>
      <name val="Arial CE"/>
      <family val="2"/>
    </font>
    <font>
      <sz val="11"/>
      <name val="Arial CE"/>
      <family val="2"/>
    </font>
    <font>
      <sz val="14"/>
      <name val="Arial CE"/>
      <family val="0"/>
    </font>
    <font>
      <sz val="12"/>
      <name val="Arial CE"/>
      <family val="0"/>
    </font>
    <font>
      <b/>
      <u val="single"/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9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 style="double"/>
      <right style="double"/>
      <top>
        <color indexed="63"/>
      </top>
      <bottom style="thin"/>
    </border>
    <border>
      <left style="double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medium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double"/>
      <top style="thin"/>
      <bottom style="double"/>
    </border>
    <border>
      <left style="double"/>
      <right style="medium"/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double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 style="thin"/>
      <bottom style="thin"/>
    </border>
    <border>
      <left style="double"/>
      <right style="medium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thin"/>
      <top style="double"/>
      <bottom style="double"/>
    </border>
    <border>
      <left style="double"/>
      <right style="medium"/>
      <top style="double"/>
      <bottom style="double"/>
    </border>
    <border>
      <left style="thin"/>
      <right>
        <color indexed="63"/>
      </right>
      <top style="medium"/>
      <bottom style="thin"/>
    </border>
    <border>
      <left style="double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/>
      <right style="medium"/>
      <top>
        <color indexed="63"/>
      </top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double"/>
      <right style="medium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double"/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0" borderId="1" applyNumberFormat="0" applyFill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2" borderId="0" applyNumberFormat="0" applyBorder="0" applyAlignment="0" applyProtection="0"/>
    <xf numFmtId="0" fontId="34" fillId="0" borderId="0">
      <alignment/>
      <protection/>
    </xf>
    <xf numFmtId="0" fontId="10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5" fillId="31" borderId="0" applyNumberFormat="0" applyBorder="0" applyAlignment="0" applyProtection="0"/>
    <xf numFmtId="0" fontId="35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0" fillId="0" borderId="0" xfId="0" applyFill="1" applyBorder="1" applyAlignment="1">
      <alignment/>
    </xf>
    <xf numFmtId="41" fontId="1" fillId="0" borderId="10" xfId="0" applyNumberFormat="1" applyFont="1" applyFill="1" applyBorder="1" applyAlignment="1" applyProtection="1">
      <alignment horizontal="center" wrapText="1"/>
      <protection hidden="1"/>
    </xf>
    <xf numFmtId="41" fontId="1" fillId="0" borderId="11" xfId="0" applyNumberFormat="1" applyFont="1" applyFill="1" applyBorder="1" applyAlignment="1" applyProtection="1">
      <alignment horizontal="center" wrapText="1"/>
      <protection hidden="1"/>
    </xf>
    <xf numFmtId="41" fontId="0" fillId="0" borderId="10" xfId="0" applyNumberFormat="1" applyFont="1" applyFill="1" applyBorder="1" applyAlignment="1" applyProtection="1">
      <alignment horizontal="center" wrapText="1"/>
      <protection hidden="1"/>
    </xf>
    <xf numFmtId="41" fontId="0" fillId="0" borderId="11" xfId="0" applyNumberFormat="1" applyFont="1" applyFill="1" applyBorder="1" applyAlignment="1" applyProtection="1">
      <alignment horizontal="center" wrapText="1"/>
      <protection hidden="1"/>
    </xf>
    <xf numFmtId="41" fontId="1" fillId="0" borderId="12" xfId="0" applyNumberFormat="1" applyFont="1" applyFill="1" applyBorder="1" applyAlignment="1" applyProtection="1">
      <alignment horizontal="center"/>
      <protection hidden="1"/>
    </xf>
    <xf numFmtId="41" fontId="0" fillId="0" borderId="12" xfId="0" applyNumberFormat="1" applyFont="1" applyFill="1" applyBorder="1" applyAlignment="1" applyProtection="1">
      <alignment horizontal="center"/>
      <protection hidden="1"/>
    </xf>
    <xf numFmtId="41" fontId="0" fillId="0" borderId="13" xfId="0" applyNumberFormat="1" applyFont="1" applyFill="1" applyBorder="1" applyAlignment="1" applyProtection="1">
      <alignment horizontal="center"/>
      <protection hidden="1"/>
    </xf>
    <xf numFmtId="41" fontId="0" fillId="0" borderId="12" xfId="0" applyNumberFormat="1" applyFont="1" applyFill="1" applyBorder="1" applyAlignment="1" applyProtection="1">
      <alignment horizontal="center"/>
      <protection locked="0"/>
    </xf>
    <xf numFmtId="41" fontId="1" fillId="0" borderId="12" xfId="0" applyNumberFormat="1" applyFont="1" applyFill="1" applyBorder="1" applyAlignment="1" applyProtection="1">
      <alignment horizontal="center"/>
      <protection locked="0"/>
    </xf>
    <xf numFmtId="41" fontId="1" fillId="0" borderId="14" xfId="0" applyNumberFormat="1" applyFont="1" applyFill="1" applyBorder="1" applyAlignment="1" applyProtection="1">
      <alignment horizontal="center"/>
      <protection locked="0"/>
    </xf>
    <xf numFmtId="41" fontId="1" fillId="0" borderId="15" xfId="0" applyNumberFormat="1" applyFont="1" applyFill="1" applyBorder="1" applyAlignment="1" applyProtection="1">
      <alignment horizontal="center"/>
      <protection locked="0"/>
    </xf>
    <xf numFmtId="41" fontId="1" fillId="0" borderId="13" xfId="0" applyNumberFormat="1" applyFont="1" applyFill="1" applyBorder="1" applyAlignment="1" applyProtection="1">
      <alignment horizontal="center"/>
      <protection locked="0"/>
    </xf>
    <xf numFmtId="41" fontId="1" fillId="0" borderId="16" xfId="0" applyNumberFormat="1" applyFont="1" applyFill="1" applyBorder="1" applyAlignment="1" applyProtection="1">
      <alignment horizontal="center"/>
      <protection locked="0"/>
    </xf>
    <xf numFmtId="41" fontId="1" fillId="0" borderId="13" xfId="0" applyNumberFormat="1" applyFont="1" applyFill="1" applyBorder="1" applyAlignment="1" applyProtection="1">
      <alignment horizontal="center"/>
      <protection hidden="1"/>
    </xf>
    <xf numFmtId="41" fontId="1" fillId="0" borderId="16" xfId="0" applyNumberFormat="1" applyFont="1" applyFill="1" applyBorder="1" applyAlignment="1" applyProtection="1">
      <alignment horizontal="center"/>
      <protection hidden="1"/>
    </xf>
    <xf numFmtId="41" fontId="1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/>
    </xf>
    <xf numFmtId="41" fontId="0" fillId="0" borderId="17" xfId="0" applyNumberFormat="1" applyFont="1" applyFill="1" applyBorder="1" applyAlignment="1" applyProtection="1">
      <alignment horizontal="center" wrapText="1"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6" fillId="0" borderId="0" xfId="0" applyFont="1" applyFill="1" applyBorder="1" applyAlignment="1">
      <alignment horizontal="right"/>
    </xf>
    <xf numFmtId="0" fontId="1" fillId="0" borderId="18" xfId="0" applyFont="1" applyFill="1" applyBorder="1" applyAlignment="1" applyProtection="1">
      <alignment/>
      <protection hidden="1"/>
    </xf>
    <xf numFmtId="41" fontId="1" fillId="0" borderId="17" xfId="0" applyNumberFormat="1" applyFont="1" applyFill="1" applyBorder="1" applyAlignment="1" applyProtection="1">
      <alignment/>
      <protection hidden="1"/>
    </xf>
    <xf numFmtId="41" fontId="1" fillId="0" borderId="18" xfId="0" applyNumberFormat="1" applyFont="1" applyFill="1" applyBorder="1" applyAlignment="1" applyProtection="1">
      <alignment horizontal="center"/>
      <protection hidden="1"/>
    </xf>
    <xf numFmtId="41" fontId="1" fillId="0" borderId="17" xfId="0" applyNumberFormat="1" applyFont="1" applyFill="1" applyBorder="1" applyAlignment="1" applyProtection="1">
      <alignment horizontal="center"/>
      <protection hidden="1"/>
    </xf>
    <xf numFmtId="41" fontId="1" fillId="0" borderId="19" xfId="0" applyNumberFormat="1" applyFont="1" applyFill="1" applyBorder="1" applyAlignment="1" applyProtection="1">
      <alignment horizontal="center"/>
      <protection hidden="1"/>
    </xf>
    <xf numFmtId="41" fontId="1" fillId="0" borderId="20" xfId="0" applyNumberFormat="1" applyFont="1" applyFill="1" applyBorder="1" applyAlignment="1" applyProtection="1">
      <alignment horizontal="center"/>
      <protection hidden="1"/>
    </xf>
    <xf numFmtId="0" fontId="0" fillId="0" borderId="18" xfId="0" applyFont="1" applyFill="1" applyBorder="1" applyAlignment="1" applyProtection="1">
      <alignment/>
      <protection hidden="1"/>
    </xf>
    <xf numFmtId="41" fontId="0" fillId="0" borderId="18" xfId="0" applyNumberFormat="1" applyFont="1" applyFill="1" applyBorder="1" applyAlignment="1" applyProtection="1">
      <alignment horizontal="center" wrapText="1"/>
      <protection hidden="1"/>
    </xf>
    <xf numFmtId="41" fontId="0" fillId="0" borderId="19" xfId="0" applyNumberFormat="1" applyFont="1" applyFill="1" applyBorder="1" applyAlignment="1" applyProtection="1">
      <alignment horizontal="center"/>
      <protection hidden="1"/>
    </xf>
    <xf numFmtId="41" fontId="0" fillId="0" borderId="21" xfId="0" applyNumberFormat="1" applyFont="1" applyFill="1" applyBorder="1" applyAlignment="1" applyProtection="1">
      <alignment horizontal="center" wrapText="1"/>
      <protection hidden="1"/>
    </xf>
    <xf numFmtId="0" fontId="1" fillId="0" borderId="22" xfId="0" applyFont="1" applyFill="1" applyBorder="1" applyAlignment="1" applyProtection="1">
      <alignment/>
      <protection hidden="1"/>
    </xf>
    <xf numFmtId="41" fontId="1" fillId="0" borderId="23" xfId="0" applyNumberFormat="1" applyFont="1" applyFill="1" applyBorder="1" applyAlignment="1" applyProtection="1">
      <alignment horizontal="center"/>
      <protection hidden="1"/>
    </xf>
    <xf numFmtId="41" fontId="1" fillId="0" borderId="24" xfId="0" applyNumberFormat="1" applyFont="1" applyFill="1" applyBorder="1" applyAlignment="1" applyProtection="1">
      <alignment horizontal="center"/>
      <protection hidden="1"/>
    </xf>
    <xf numFmtId="41" fontId="1" fillId="0" borderId="22" xfId="0" applyNumberFormat="1" applyFont="1" applyFill="1" applyBorder="1" applyAlignment="1" applyProtection="1">
      <alignment horizontal="center"/>
      <protection hidden="1"/>
    </xf>
    <xf numFmtId="0" fontId="0" fillId="0" borderId="22" xfId="0" applyFill="1" applyBorder="1" applyAlignment="1" applyProtection="1">
      <alignment/>
      <protection hidden="1"/>
    </xf>
    <xf numFmtId="41" fontId="0" fillId="0" borderId="23" xfId="0" applyNumberFormat="1" applyFont="1" applyFill="1" applyBorder="1" applyAlignment="1" applyProtection="1">
      <alignment horizontal="center"/>
      <protection locked="0"/>
    </xf>
    <xf numFmtId="41" fontId="0" fillId="0" borderId="24" xfId="0" applyNumberFormat="1" applyFont="1" applyFill="1" applyBorder="1" applyAlignment="1" applyProtection="1">
      <alignment horizontal="center"/>
      <protection hidden="1"/>
    </xf>
    <xf numFmtId="41" fontId="0" fillId="0" borderId="22" xfId="0" applyNumberFormat="1" applyFont="1" applyFill="1" applyBorder="1" applyAlignment="1" applyProtection="1">
      <alignment horizontal="center"/>
      <protection locked="0"/>
    </xf>
    <xf numFmtId="41" fontId="0" fillId="0" borderId="20" xfId="0" applyNumberFormat="1" applyFont="1" applyFill="1" applyBorder="1" applyAlignment="1" applyProtection="1">
      <alignment horizontal="center"/>
      <protection locked="0"/>
    </xf>
    <xf numFmtId="0" fontId="0" fillId="0" borderId="25" xfId="0" applyFill="1" applyBorder="1" applyAlignment="1" applyProtection="1">
      <alignment/>
      <protection hidden="1"/>
    </xf>
    <xf numFmtId="41" fontId="0" fillId="0" borderId="26" xfId="0" applyNumberFormat="1" applyFont="1" applyFill="1" applyBorder="1" applyAlignment="1" applyProtection="1">
      <alignment horizontal="center"/>
      <protection locked="0"/>
    </xf>
    <xf numFmtId="41" fontId="0" fillId="0" borderId="16" xfId="0" applyNumberFormat="1" applyFont="1" applyFill="1" applyBorder="1" applyAlignment="1" applyProtection="1">
      <alignment horizontal="center"/>
      <protection hidden="1"/>
    </xf>
    <xf numFmtId="41" fontId="0" fillId="0" borderId="25" xfId="0" applyNumberFormat="1" applyFont="1" applyFill="1" applyBorder="1" applyAlignment="1" applyProtection="1">
      <alignment horizontal="center"/>
      <protection locked="0"/>
    </xf>
    <xf numFmtId="41" fontId="0" fillId="0" borderId="27" xfId="0" applyNumberFormat="1" applyFont="1" applyFill="1" applyBorder="1" applyAlignment="1" applyProtection="1">
      <alignment horizontal="center"/>
      <protection hidden="1"/>
    </xf>
    <xf numFmtId="41" fontId="0" fillId="0" borderId="28" xfId="0" applyNumberFormat="1" applyFont="1" applyFill="1" applyBorder="1" applyAlignment="1" applyProtection="1">
      <alignment horizontal="center"/>
      <protection locked="0"/>
    </xf>
    <xf numFmtId="41" fontId="0" fillId="0" borderId="23" xfId="0" applyNumberFormat="1" applyFont="1" applyFill="1" applyBorder="1" applyAlignment="1" applyProtection="1">
      <alignment horizontal="center"/>
      <protection hidden="1"/>
    </xf>
    <xf numFmtId="41" fontId="1" fillId="0" borderId="23" xfId="0" applyNumberFormat="1" applyFont="1" applyFill="1" applyBorder="1" applyAlignment="1" applyProtection="1">
      <alignment horizontal="center"/>
      <protection hidden="1"/>
    </xf>
    <xf numFmtId="41" fontId="1" fillId="0" borderId="22" xfId="0" applyNumberFormat="1" applyFont="1" applyFill="1" applyBorder="1" applyAlignment="1" applyProtection="1">
      <alignment horizontal="center"/>
      <protection locked="0"/>
    </xf>
    <xf numFmtId="41" fontId="1" fillId="0" borderId="20" xfId="0" applyNumberFormat="1" applyFont="1" applyFill="1" applyBorder="1" applyAlignment="1" applyProtection="1">
      <alignment horizontal="center"/>
      <protection locked="0"/>
    </xf>
    <xf numFmtId="0" fontId="1" fillId="0" borderId="22" xfId="0" applyFont="1" applyFill="1" applyBorder="1" applyAlignment="1" applyProtection="1">
      <alignment/>
      <protection hidden="1"/>
    </xf>
    <xf numFmtId="0" fontId="1" fillId="0" borderId="29" xfId="0" applyFont="1" applyFill="1" applyBorder="1" applyAlignment="1" applyProtection="1">
      <alignment/>
      <protection hidden="1"/>
    </xf>
    <xf numFmtId="41" fontId="1" fillId="0" borderId="29" xfId="0" applyNumberFormat="1" applyFont="1" applyFill="1" applyBorder="1" applyAlignment="1" applyProtection="1">
      <alignment horizontal="center"/>
      <protection locked="0"/>
    </xf>
    <xf numFmtId="41" fontId="1" fillId="0" borderId="30" xfId="0" applyNumberFormat="1" applyFont="1" applyFill="1" applyBorder="1" applyAlignment="1" applyProtection="1">
      <alignment horizontal="center"/>
      <protection locked="0"/>
    </xf>
    <xf numFmtId="0" fontId="1" fillId="0" borderId="25" xfId="0" applyFont="1" applyFill="1" applyBorder="1" applyAlignment="1" applyProtection="1">
      <alignment/>
      <protection hidden="1"/>
    </xf>
    <xf numFmtId="41" fontId="1" fillId="0" borderId="31" xfId="0" applyNumberFormat="1" applyFont="1" applyFill="1" applyBorder="1" applyAlignment="1" applyProtection="1">
      <alignment horizontal="center"/>
      <protection hidden="1"/>
    </xf>
    <xf numFmtId="41" fontId="1" fillId="0" borderId="25" xfId="0" applyNumberFormat="1" applyFont="1" applyFill="1" applyBorder="1" applyAlignment="1" applyProtection="1">
      <alignment horizontal="center"/>
      <protection locked="0"/>
    </xf>
    <xf numFmtId="41" fontId="1" fillId="0" borderId="32" xfId="0" applyNumberFormat="1" applyFont="1" applyFill="1" applyBorder="1" applyAlignment="1" applyProtection="1">
      <alignment horizontal="center"/>
      <protection hidden="1"/>
    </xf>
    <xf numFmtId="41" fontId="1" fillId="0" borderId="28" xfId="0" applyNumberFormat="1" applyFont="1" applyFill="1" applyBorder="1" applyAlignment="1" applyProtection="1">
      <alignment horizontal="center"/>
      <protection locked="0"/>
    </xf>
    <xf numFmtId="41" fontId="1" fillId="0" borderId="33" xfId="0" applyNumberFormat="1" applyFont="1" applyFill="1" applyBorder="1" applyAlignment="1" applyProtection="1">
      <alignment horizontal="center"/>
      <protection hidden="1"/>
    </xf>
    <xf numFmtId="41" fontId="1" fillId="0" borderId="34" xfId="0" applyNumberFormat="1" applyFont="1" applyFill="1" applyBorder="1" applyAlignment="1" applyProtection="1">
      <alignment horizontal="center"/>
      <protection hidden="1"/>
    </xf>
    <xf numFmtId="41" fontId="1" fillId="0" borderId="35" xfId="0" applyNumberFormat="1" applyFont="1" applyFill="1" applyBorder="1" applyAlignment="1" applyProtection="1">
      <alignment horizontal="center"/>
      <protection hidden="1"/>
    </xf>
    <xf numFmtId="41" fontId="1" fillId="0" borderId="36" xfId="0" applyNumberFormat="1" applyFont="1" applyFill="1" applyBorder="1" applyAlignment="1" applyProtection="1">
      <alignment horizontal="center"/>
      <protection hidden="1"/>
    </xf>
    <xf numFmtId="41" fontId="1" fillId="0" borderId="25" xfId="0" applyNumberFormat="1" applyFont="1" applyFill="1" applyBorder="1" applyAlignment="1" applyProtection="1">
      <alignment horizontal="center"/>
      <protection hidden="1"/>
    </xf>
    <xf numFmtId="41" fontId="1" fillId="0" borderId="37" xfId="0" applyNumberFormat="1" applyFont="1" applyFill="1" applyBorder="1" applyAlignment="1" applyProtection="1">
      <alignment horizontal="center"/>
      <protection hidden="1"/>
    </xf>
    <xf numFmtId="41" fontId="1" fillId="0" borderId="28" xfId="0" applyNumberFormat="1" applyFont="1" applyFill="1" applyBorder="1" applyAlignment="1" applyProtection="1">
      <alignment horizontal="center"/>
      <protection hidden="1"/>
    </xf>
    <xf numFmtId="41" fontId="1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Alignment="1" applyProtection="1">
      <alignment/>
      <protection locked="0"/>
    </xf>
    <xf numFmtId="0" fontId="0" fillId="0" borderId="0" xfId="0" applyFont="1" applyFill="1" applyAlignment="1" applyProtection="1">
      <alignment/>
      <protection locked="0"/>
    </xf>
    <xf numFmtId="0" fontId="0" fillId="0" borderId="0" xfId="0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1" fontId="1" fillId="0" borderId="17" xfId="0" applyNumberFormat="1" applyFont="1" applyFill="1" applyBorder="1" applyAlignment="1" applyProtection="1">
      <alignment wrapText="1"/>
      <protection locked="0"/>
    </xf>
    <xf numFmtId="41" fontId="0" fillId="0" borderId="32" xfId="0" applyNumberFormat="1" applyFont="1" applyFill="1" applyBorder="1" applyAlignment="1" applyProtection="1">
      <alignment horizontal="center" wrapText="1"/>
      <protection locked="0"/>
    </xf>
    <xf numFmtId="41" fontId="1" fillId="0" borderId="10" xfId="0" applyNumberFormat="1" applyFont="1" applyFill="1" applyBorder="1" applyAlignment="1" applyProtection="1">
      <alignment horizontal="center"/>
      <protection hidden="1"/>
    </xf>
    <xf numFmtId="41" fontId="1" fillId="0" borderId="21" xfId="0" applyNumberFormat="1" applyFont="1" applyFill="1" applyBorder="1" applyAlignment="1" applyProtection="1">
      <alignment horizontal="center"/>
      <protection hidden="1"/>
    </xf>
    <xf numFmtId="41" fontId="0" fillId="0" borderId="24" xfId="0" applyNumberFormat="1" applyFont="1" applyFill="1" applyBorder="1" applyAlignment="1" applyProtection="1">
      <alignment horizontal="center"/>
      <protection locked="0"/>
    </xf>
    <xf numFmtId="41" fontId="0" fillId="0" borderId="38" xfId="0" applyNumberFormat="1" applyFont="1" applyFill="1" applyBorder="1" applyAlignment="1" applyProtection="1">
      <alignment horizontal="center"/>
      <protection hidden="1"/>
    </xf>
    <xf numFmtId="41" fontId="1" fillId="0" borderId="22" xfId="0" applyNumberFormat="1" applyFont="1" applyFill="1" applyBorder="1" applyAlignment="1" applyProtection="1">
      <alignment horizontal="center"/>
      <protection locked="0"/>
    </xf>
    <xf numFmtId="41" fontId="1" fillId="0" borderId="25" xfId="0" applyNumberFormat="1" applyFont="1" applyFill="1" applyBorder="1" applyAlignment="1" applyProtection="1">
      <alignment horizontal="center"/>
      <protection locked="0"/>
    </xf>
    <xf numFmtId="41" fontId="0" fillId="0" borderId="30" xfId="0" applyNumberFormat="1" applyFont="1" applyFill="1" applyBorder="1" applyAlignment="1" applyProtection="1">
      <alignment horizontal="center"/>
      <protection locked="0"/>
    </xf>
    <xf numFmtId="41" fontId="1" fillId="0" borderId="39" xfId="0" applyNumberFormat="1" applyFont="1" applyFill="1" applyBorder="1" applyAlignment="1" applyProtection="1">
      <alignment horizontal="center"/>
      <protection hidden="1"/>
    </xf>
    <xf numFmtId="41" fontId="1" fillId="0" borderId="40" xfId="0" applyNumberFormat="1" applyFont="1" applyFill="1" applyBorder="1" applyAlignment="1" applyProtection="1">
      <alignment horizontal="center"/>
      <protection hidden="1"/>
    </xf>
    <xf numFmtId="41" fontId="1" fillId="0" borderId="41" xfId="0" applyNumberFormat="1" applyFont="1" applyFill="1" applyBorder="1" applyAlignment="1" applyProtection="1">
      <alignment horizontal="center"/>
      <protection hidden="1"/>
    </xf>
    <xf numFmtId="41" fontId="1" fillId="0" borderId="42" xfId="0" applyNumberFormat="1" applyFont="1" applyFill="1" applyBorder="1" applyAlignment="1" applyProtection="1">
      <alignment horizontal="center"/>
      <protection hidden="1"/>
    </xf>
    <xf numFmtId="41" fontId="0" fillId="0" borderId="17" xfId="0" applyNumberFormat="1" applyFont="1" applyFill="1" applyBorder="1" applyAlignment="1" applyProtection="1">
      <alignment wrapText="1"/>
      <protection locked="0"/>
    </xf>
    <xf numFmtId="41" fontId="1" fillId="0" borderId="23" xfId="0" applyNumberFormat="1" applyFont="1" applyFill="1" applyBorder="1" applyAlignment="1" applyProtection="1">
      <alignment/>
      <protection hidden="1"/>
    </xf>
    <xf numFmtId="41" fontId="0" fillId="0" borderId="23" xfId="0" applyNumberFormat="1" applyFont="1" applyFill="1" applyBorder="1" applyAlignment="1" applyProtection="1">
      <alignment/>
      <protection locked="0"/>
    </xf>
    <xf numFmtId="41" fontId="0" fillId="0" borderId="26" xfId="0" applyNumberFormat="1" applyFont="1" applyFill="1" applyBorder="1" applyAlignment="1" applyProtection="1">
      <alignment/>
      <protection locked="0"/>
    </xf>
    <xf numFmtId="41" fontId="0" fillId="0" borderId="39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Alignment="1">
      <alignment/>
    </xf>
    <xf numFmtId="0" fontId="1" fillId="0" borderId="0" xfId="0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1" fillId="0" borderId="18" xfId="0" applyFont="1" applyFill="1" applyBorder="1" applyAlignment="1" applyProtection="1">
      <alignment/>
      <protection hidden="1"/>
    </xf>
    <xf numFmtId="0" fontId="0" fillId="0" borderId="22" xfId="0" applyFont="1" applyFill="1" applyBorder="1" applyAlignment="1" applyProtection="1">
      <alignment/>
      <protection hidden="1"/>
    </xf>
    <xf numFmtId="0" fontId="0" fillId="0" borderId="25" xfId="0" applyFont="1" applyFill="1" applyBorder="1" applyAlignment="1" applyProtection="1">
      <alignment/>
      <protection hidden="1"/>
    </xf>
    <xf numFmtId="41" fontId="1" fillId="0" borderId="12" xfId="0" applyNumberFormat="1" applyFont="1" applyFill="1" applyBorder="1" applyAlignment="1" applyProtection="1">
      <alignment horizontal="center"/>
      <protection locked="0"/>
    </xf>
    <xf numFmtId="0" fontId="1" fillId="0" borderId="29" xfId="0" applyFont="1" applyFill="1" applyBorder="1" applyAlignment="1" applyProtection="1">
      <alignment/>
      <protection hidden="1"/>
    </xf>
    <xf numFmtId="41" fontId="1" fillId="0" borderId="14" xfId="0" applyNumberFormat="1" applyFont="1" applyFill="1" applyBorder="1" applyAlignment="1" applyProtection="1">
      <alignment horizontal="center"/>
      <protection locked="0"/>
    </xf>
    <xf numFmtId="41" fontId="1" fillId="0" borderId="15" xfId="0" applyNumberFormat="1" applyFont="1" applyFill="1" applyBorder="1" applyAlignment="1" applyProtection="1">
      <alignment horizontal="center"/>
      <protection locked="0"/>
    </xf>
    <xf numFmtId="0" fontId="1" fillId="0" borderId="25" xfId="0" applyFont="1" applyFill="1" applyBorder="1" applyAlignment="1" applyProtection="1">
      <alignment/>
      <protection hidden="1"/>
    </xf>
    <xf numFmtId="41" fontId="1" fillId="0" borderId="32" xfId="0" applyNumberFormat="1" applyFont="1" applyFill="1" applyBorder="1" applyAlignment="1" applyProtection="1">
      <alignment horizontal="center"/>
      <protection hidden="1"/>
    </xf>
    <xf numFmtId="41" fontId="1" fillId="0" borderId="13" xfId="0" applyNumberFormat="1" applyFont="1" applyFill="1" applyBorder="1" applyAlignment="1" applyProtection="1">
      <alignment horizontal="center"/>
      <protection locked="0"/>
    </xf>
    <xf numFmtId="41" fontId="1" fillId="0" borderId="16" xfId="0" applyNumberFormat="1" applyFont="1" applyFill="1" applyBorder="1" applyAlignment="1" applyProtection="1">
      <alignment horizontal="center"/>
      <protection locked="0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41" fontId="1" fillId="0" borderId="26" xfId="0" applyNumberFormat="1" applyFont="1" applyFill="1" applyBorder="1" applyAlignment="1" applyProtection="1">
      <alignment horizontal="center"/>
      <protection hidden="1"/>
    </xf>
    <xf numFmtId="41" fontId="1" fillId="0" borderId="43" xfId="0" applyNumberFormat="1" applyFont="1" applyFill="1" applyBorder="1" applyAlignment="1" applyProtection="1">
      <alignment horizontal="center"/>
      <protection hidden="1"/>
    </xf>
    <xf numFmtId="41" fontId="1" fillId="0" borderId="44" xfId="0" applyNumberFormat="1" applyFont="1" applyFill="1" applyBorder="1" applyAlignment="1" applyProtection="1">
      <alignment horizontal="center"/>
      <protection hidden="1"/>
    </xf>
    <xf numFmtId="0" fontId="0" fillId="0" borderId="45" xfId="0" applyFill="1" applyBorder="1" applyAlignment="1">
      <alignment/>
    </xf>
    <xf numFmtId="0" fontId="0" fillId="0" borderId="24" xfId="0" applyFill="1" applyBorder="1" applyAlignment="1">
      <alignment/>
    </xf>
    <xf numFmtId="0" fontId="0" fillId="0" borderId="23" xfId="0" applyFill="1" applyBorder="1" applyAlignment="1">
      <alignment/>
    </xf>
    <xf numFmtId="0" fontId="0" fillId="0" borderId="11" xfId="0" applyFill="1" applyBorder="1" applyAlignment="1">
      <alignment/>
    </xf>
    <xf numFmtId="0" fontId="0" fillId="0" borderId="10" xfId="0" applyFill="1" applyBorder="1" applyAlignment="1">
      <alignment/>
    </xf>
    <xf numFmtId="0" fontId="1" fillId="0" borderId="46" xfId="0" applyFont="1" applyBorder="1" applyAlignment="1">
      <alignment/>
    </xf>
    <xf numFmtId="0" fontId="0" fillId="0" borderId="0" xfId="0" applyFont="1" applyFill="1" applyAlignment="1" applyProtection="1">
      <alignment horizontal="center"/>
      <protection locked="0"/>
    </xf>
    <xf numFmtId="0" fontId="7" fillId="0" borderId="0" xfId="0" applyFont="1" applyFill="1" applyBorder="1" applyAlignment="1" applyProtection="1">
      <alignment/>
      <protection locked="0"/>
    </xf>
    <xf numFmtId="0" fontId="7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4" fillId="0" borderId="0" xfId="0" applyFont="1" applyFill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47" xfId="50" applyFont="1" applyBorder="1" applyAlignment="1">
      <alignment horizontal="center" wrapText="1"/>
      <protection/>
    </xf>
    <xf numFmtId="0" fontId="1" fillId="0" borderId="47" xfId="50" applyFont="1" applyBorder="1" applyAlignment="1">
      <alignment horizontal="center" vertical="center" wrapText="1"/>
      <protection/>
    </xf>
    <xf numFmtId="0" fontId="1" fillId="0" borderId="47" xfId="50" applyFont="1" applyBorder="1" applyAlignment="1">
      <alignment horizontal="center" vertical="center"/>
      <protection/>
    </xf>
    <xf numFmtId="0" fontId="4" fillId="0" borderId="48" xfId="50" applyFont="1" applyBorder="1" applyAlignment="1">
      <alignment horizontal="center"/>
      <protection/>
    </xf>
    <xf numFmtId="0" fontId="4" fillId="0" borderId="49" xfId="50" applyFont="1" applyBorder="1" applyAlignment="1">
      <alignment horizontal="center"/>
      <protection/>
    </xf>
    <xf numFmtId="0" fontId="4" fillId="0" borderId="50" xfId="50" applyFont="1" applyBorder="1" applyAlignment="1">
      <alignment horizontal="center"/>
      <protection/>
    </xf>
    <xf numFmtId="0" fontId="8" fillId="0" borderId="49" xfId="50" applyFont="1" applyBorder="1" applyAlignment="1">
      <alignment horizontal="center"/>
      <protection/>
    </xf>
    <xf numFmtId="0" fontId="8" fillId="0" borderId="51" xfId="50" applyFont="1" applyBorder="1" applyAlignment="1">
      <alignment horizontal="center" vertical="center" wrapText="1"/>
      <protection/>
    </xf>
    <xf numFmtId="0" fontId="8" fillId="0" borderId="52" xfId="50" applyFont="1" applyBorder="1" applyAlignment="1">
      <alignment horizontal="center" vertical="center" wrapText="1"/>
      <protection/>
    </xf>
    <xf numFmtId="0" fontId="8" fillId="0" borderId="53" xfId="50" applyFont="1" applyBorder="1" applyAlignment="1">
      <alignment horizontal="center" vertical="center"/>
      <protection/>
    </xf>
    <xf numFmtId="0" fontId="4" fillId="0" borderId="54" xfId="50" applyFont="1" applyBorder="1">
      <alignment/>
      <protection/>
    </xf>
    <xf numFmtId="4" fontId="4" fillId="0" borderId="55" xfId="50" applyNumberFormat="1" applyFont="1" applyBorder="1" applyAlignment="1">
      <alignment vertical="center"/>
      <protection/>
    </xf>
    <xf numFmtId="4" fontId="4" fillId="0" borderId="55" xfId="50" applyNumberFormat="1" applyFont="1" applyBorder="1">
      <alignment/>
      <protection/>
    </xf>
    <xf numFmtId="4" fontId="4" fillId="0" borderId="55" xfId="50" applyNumberFormat="1" applyFont="1" applyBorder="1" applyAlignment="1">
      <alignment horizontal="center"/>
      <protection/>
    </xf>
    <xf numFmtId="4" fontId="4" fillId="0" borderId="56" xfId="50" applyNumberFormat="1" applyFont="1" applyBorder="1" applyAlignment="1">
      <alignment horizontal="center"/>
      <protection/>
    </xf>
    <xf numFmtId="4" fontId="4" fillId="0" borderId="57" xfId="50" applyNumberFormat="1" applyFont="1" applyBorder="1" applyAlignment="1">
      <alignment horizontal="center"/>
      <protection/>
    </xf>
    <xf numFmtId="4" fontId="4" fillId="0" borderId="57" xfId="50" applyNumberFormat="1" applyFont="1" applyBorder="1" applyAlignment="1">
      <alignment horizontal="right"/>
      <protection/>
    </xf>
    <xf numFmtId="4" fontId="4" fillId="0" borderId="58" xfId="50" applyNumberFormat="1" applyFont="1" applyBorder="1" applyAlignment="1">
      <alignment horizontal="right"/>
      <protection/>
    </xf>
    <xf numFmtId="0" fontId="1" fillId="0" borderId="54" xfId="50" applyFont="1" applyBorder="1" applyAlignment="1">
      <alignment wrapText="1"/>
      <protection/>
    </xf>
    <xf numFmtId="0" fontId="1" fillId="0" borderId="48" xfId="50" applyFont="1" applyBorder="1" applyAlignment="1">
      <alignment wrapText="1"/>
      <protection/>
    </xf>
    <xf numFmtId="4" fontId="4" fillId="0" borderId="49" xfId="50" applyNumberFormat="1" applyFont="1" applyBorder="1" applyAlignment="1">
      <alignment horizontal="right"/>
      <protection/>
    </xf>
    <xf numFmtId="4" fontId="4" fillId="0" borderId="51" xfId="50" applyNumberFormat="1" applyFont="1" applyBorder="1" applyAlignment="1">
      <alignment horizontal="right"/>
      <protection/>
    </xf>
    <xf numFmtId="4" fontId="4" fillId="0" borderId="49" xfId="50" applyNumberFormat="1" applyFont="1" applyBorder="1" applyAlignment="1">
      <alignment horizontal="center"/>
      <protection/>
    </xf>
    <xf numFmtId="4" fontId="4" fillId="0" borderId="59" xfId="50" applyNumberFormat="1" applyFont="1" applyBorder="1" applyAlignment="1">
      <alignment horizontal="center"/>
      <protection/>
    </xf>
    <xf numFmtId="0" fontId="0" fillId="0" borderId="31" xfId="50" applyFont="1" applyBorder="1" applyAlignment="1">
      <alignment wrapText="1"/>
      <protection/>
    </xf>
    <xf numFmtId="4" fontId="15" fillId="0" borderId="60" xfId="50" applyNumberFormat="1" applyFont="1" applyBorder="1" applyAlignment="1">
      <alignment horizontal="right"/>
      <protection/>
    </xf>
    <xf numFmtId="4" fontId="15" fillId="0" borderId="14" xfId="50" applyNumberFormat="1" applyFont="1" applyBorder="1" applyAlignment="1">
      <alignment horizontal="right"/>
      <protection/>
    </xf>
    <xf numFmtId="4" fontId="15" fillId="0" borderId="23" xfId="50" applyNumberFormat="1" applyFont="1" applyBorder="1" applyAlignment="1">
      <alignment horizontal="center"/>
      <protection/>
    </xf>
    <xf numFmtId="4" fontId="15" fillId="0" borderId="15" xfId="50" applyNumberFormat="1" applyFont="1" applyBorder="1" applyAlignment="1">
      <alignment horizontal="right"/>
      <protection/>
    </xf>
    <xf numFmtId="4" fontId="15" fillId="0" borderId="61" xfId="50" applyNumberFormat="1" applyFont="1" applyBorder="1" applyAlignment="1">
      <alignment horizontal="center"/>
      <protection/>
    </xf>
    <xf numFmtId="0" fontId="0" fillId="0" borderId="0" xfId="0" applyFont="1" applyFill="1" applyAlignment="1">
      <alignment/>
    </xf>
    <xf numFmtId="4" fontId="15" fillId="0" borderId="60" xfId="50" applyNumberFormat="1" applyFont="1" applyBorder="1" applyAlignment="1">
      <alignment horizontal="center"/>
      <protection/>
    </xf>
    <xf numFmtId="4" fontId="15" fillId="0" borderId="62" xfId="50" applyNumberFormat="1" applyFont="1" applyBorder="1" applyAlignment="1">
      <alignment horizontal="center"/>
      <protection/>
    </xf>
    <xf numFmtId="4" fontId="4" fillId="0" borderId="55" xfId="50" applyNumberFormat="1" applyFont="1" applyBorder="1" applyAlignment="1">
      <alignment horizontal="right"/>
      <protection/>
    </xf>
    <xf numFmtId="4" fontId="4" fillId="0" borderId="55" xfId="37" applyNumberFormat="1" applyFont="1" applyFill="1" applyBorder="1" applyAlignment="1">
      <alignment horizontal="right"/>
    </xf>
    <xf numFmtId="4" fontId="4" fillId="0" borderId="57" xfId="50" applyNumberFormat="1" applyFont="1" applyFill="1" applyBorder="1" applyAlignment="1">
      <alignment horizontal="right"/>
      <protection/>
    </xf>
    <xf numFmtId="4" fontId="4" fillId="0" borderId="58" xfId="50" applyNumberFormat="1" applyFont="1" applyFill="1" applyBorder="1" applyAlignment="1">
      <alignment horizontal="right"/>
      <protection/>
    </xf>
    <xf numFmtId="43" fontId="4" fillId="0" borderId="54" xfId="37" applyFont="1" applyFill="1" applyBorder="1" applyAlignment="1">
      <alignment horizontal="left"/>
    </xf>
    <xf numFmtId="4" fontId="4" fillId="0" borderId="55" xfId="37" applyNumberFormat="1" applyFont="1" applyFill="1" applyBorder="1" applyAlignment="1">
      <alignment horizontal="center"/>
    </xf>
    <xf numFmtId="4" fontId="4" fillId="0" borderId="63" xfId="37" applyNumberFormat="1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36" fillId="0" borderId="64" xfId="0" applyFont="1" applyFill="1" applyBorder="1" applyAlignment="1">
      <alignment horizontal="center"/>
    </xf>
    <xf numFmtId="0" fontId="36" fillId="0" borderId="65" xfId="0" applyFont="1" applyFill="1" applyBorder="1" applyAlignment="1">
      <alignment horizontal="center"/>
    </xf>
    <xf numFmtId="0" fontId="1" fillId="0" borderId="66" xfId="0" applyFont="1" applyFill="1" applyBorder="1" applyAlignment="1">
      <alignment/>
    </xf>
    <xf numFmtId="0" fontId="36" fillId="0" borderId="66" xfId="0" applyFont="1" applyFill="1" applyBorder="1" applyAlignment="1">
      <alignment/>
    </xf>
    <xf numFmtId="44" fontId="1" fillId="0" borderId="63" xfId="42" applyFont="1" applyFill="1" applyBorder="1" applyAlignment="1">
      <alignment/>
    </xf>
    <xf numFmtId="44" fontId="1" fillId="0" borderId="67" xfId="42" applyFont="1" applyFill="1" applyBorder="1" applyAlignment="1">
      <alignment/>
    </xf>
    <xf numFmtId="0" fontId="36" fillId="0" borderId="67" xfId="0" applyFont="1" applyFill="1" applyBorder="1" applyAlignment="1">
      <alignment/>
    </xf>
    <xf numFmtId="0" fontId="16" fillId="0" borderId="68" xfId="0" applyFont="1" applyFill="1" applyBorder="1" applyAlignment="1">
      <alignment/>
    </xf>
    <xf numFmtId="0" fontId="0" fillId="0" borderId="17" xfId="0" applyFill="1" applyBorder="1" applyAlignment="1">
      <alignment/>
    </xf>
    <xf numFmtId="44" fontId="0" fillId="0" borderId="10" xfId="42" applyFont="1" applyFill="1" applyBorder="1" applyAlignment="1">
      <alignment/>
    </xf>
    <xf numFmtId="0" fontId="0" fillId="0" borderId="69" xfId="0" applyFill="1" applyBorder="1" applyAlignment="1">
      <alignment/>
    </xf>
    <xf numFmtId="44" fontId="0" fillId="0" borderId="70" xfId="42" applyFont="1" applyFill="1" applyBorder="1" applyAlignment="1">
      <alignment/>
    </xf>
    <xf numFmtId="0" fontId="16" fillId="0" borderId="38" xfId="0" applyFont="1" applyFill="1" applyBorder="1" applyAlignment="1">
      <alignment/>
    </xf>
    <xf numFmtId="44" fontId="0" fillId="0" borderId="12" xfId="42" applyFont="1" applyFill="1" applyBorder="1" applyAlignment="1">
      <alignment/>
    </xf>
    <xf numFmtId="0" fontId="0" fillId="0" borderId="12" xfId="0" applyFill="1" applyBorder="1" applyAlignment="1">
      <alignment/>
    </xf>
    <xf numFmtId="44" fontId="0" fillId="0" borderId="61" xfId="42" applyFont="1" applyFill="1" applyBorder="1" applyAlignment="1">
      <alignment/>
    </xf>
    <xf numFmtId="44" fontId="0" fillId="0" borderId="23" xfId="42" applyFont="1" applyFill="1" applyBorder="1" applyAlignment="1">
      <alignment/>
    </xf>
    <xf numFmtId="0" fontId="0" fillId="0" borderId="38" xfId="0" applyFill="1" applyBorder="1" applyAlignment="1">
      <alignment/>
    </xf>
    <xf numFmtId="44" fontId="0" fillId="0" borderId="24" xfId="42" applyFont="1" applyFill="1" applyBorder="1" applyAlignment="1">
      <alignment/>
    </xf>
    <xf numFmtId="0" fontId="0" fillId="0" borderId="71" xfId="0" applyFill="1" applyBorder="1" applyAlignment="1">
      <alignment/>
    </xf>
    <xf numFmtId="0" fontId="0" fillId="0" borderId="72" xfId="0" applyFill="1" applyBorder="1" applyAlignment="1">
      <alignment/>
    </xf>
    <xf numFmtId="0" fontId="0" fillId="0" borderId="73" xfId="0" applyFill="1" applyBorder="1" applyAlignment="1">
      <alignment/>
    </xf>
    <xf numFmtId="0" fontId="0" fillId="0" borderId="74" xfId="0" applyFill="1" applyBorder="1" applyAlignment="1">
      <alignment/>
    </xf>
    <xf numFmtId="0" fontId="0" fillId="0" borderId="75" xfId="0" applyFill="1" applyBorder="1" applyAlignment="1">
      <alignment/>
    </xf>
    <xf numFmtId="44" fontId="0" fillId="0" borderId="0" xfId="0" applyNumberFormat="1" applyFill="1" applyAlignment="1">
      <alignment/>
    </xf>
    <xf numFmtId="0" fontId="0" fillId="0" borderId="76" xfId="0" applyFill="1" applyBorder="1" applyAlignment="1">
      <alignment/>
    </xf>
    <xf numFmtId="0" fontId="0" fillId="0" borderId="67" xfId="0" applyFill="1" applyBorder="1" applyAlignment="1">
      <alignment/>
    </xf>
    <xf numFmtId="0" fontId="0" fillId="0" borderId="52" xfId="0" applyFill="1" applyBorder="1" applyAlignment="1">
      <alignment/>
    </xf>
    <xf numFmtId="44" fontId="0" fillId="0" borderId="67" xfId="0" applyNumberFormat="1" applyFill="1" applyBorder="1" applyAlignment="1">
      <alignment/>
    </xf>
    <xf numFmtId="44" fontId="0" fillId="0" borderId="0" xfId="0" applyNumberFormat="1" applyFill="1" applyBorder="1" applyAlignment="1">
      <alignment/>
    </xf>
    <xf numFmtId="44" fontId="0" fillId="0" borderId="54" xfId="0" applyNumberFormat="1" applyFill="1" applyBorder="1" applyAlignment="1">
      <alignment/>
    </xf>
    <xf numFmtId="44" fontId="0" fillId="0" borderId="57" xfId="0" applyNumberFormat="1" applyFill="1" applyBorder="1" applyAlignment="1">
      <alignment/>
    </xf>
    <xf numFmtId="44" fontId="0" fillId="0" borderId="58" xfId="0" applyNumberFormat="1" applyFill="1" applyBorder="1" applyAlignment="1">
      <alignment/>
    </xf>
    <xf numFmtId="0" fontId="0" fillId="0" borderId="63" xfId="0" applyFill="1" applyBorder="1" applyAlignment="1">
      <alignment/>
    </xf>
    <xf numFmtId="44" fontId="0" fillId="0" borderId="10" xfId="0" applyNumberFormat="1" applyFill="1" applyBorder="1" applyAlignment="1">
      <alignment/>
    </xf>
    <xf numFmtId="44" fontId="0" fillId="0" borderId="70" xfId="0" applyNumberFormat="1" applyFill="1" applyBorder="1" applyAlignment="1">
      <alignment/>
    </xf>
    <xf numFmtId="44" fontId="0" fillId="0" borderId="12" xfId="0" applyNumberFormat="1" applyFill="1" applyBorder="1" applyAlignment="1">
      <alignment/>
    </xf>
    <xf numFmtId="44" fontId="0" fillId="0" borderId="61" xfId="0" applyNumberFormat="1" applyFill="1" applyBorder="1" applyAlignment="1">
      <alignment/>
    </xf>
    <xf numFmtId="44" fontId="0" fillId="0" borderId="74" xfId="0" applyNumberFormat="1" applyFill="1" applyBorder="1" applyAlignment="1">
      <alignment/>
    </xf>
    <xf numFmtId="44" fontId="0" fillId="0" borderId="75" xfId="0" applyNumberFormat="1" applyFill="1" applyBorder="1" applyAlignment="1">
      <alignment/>
    </xf>
    <xf numFmtId="44" fontId="0" fillId="0" borderId="76" xfId="0" applyNumberFormat="1" applyFill="1" applyBorder="1" applyAlignment="1">
      <alignment/>
    </xf>
    <xf numFmtId="0" fontId="1" fillId="0" borderId="67" xfId="0" applyFont="1" applyFill="1" applyBorder="1" applyAlignment="1" applyProtection="1">
      <alignment horizontal="center"/>
      <protection locked="0"/>
    </xf>
    <xf numFmtId="44" fontId="1" fillId="0" borderId="77" xfId="0" applyNumberFormat="1" applyFont="1" applyFill="1" applyBorder="1" applyAlignment="1" applyProtection="1">
      <alignment horizontal="center"/>
      <protection locked="0"/>
    </xf>
    <xf numFmtId="41" fontId="0" fillId="0" borderId="20" xfId="0" applyNumberFormat="1" applyFont="1" applyFill="1" applyBorder="1" applyAlignment="1" applyProtection="1">
      <alignment horizontal="center" wrapText="1"/>
      <protection hidden="1"/>
    </xf>
    <xf numFmtId="0" fontId="1" fillId="0" borderId="78" xfId="0" applyFont="1" applyFill="1" applyBorder="1" applyAlignment="1" applyProtection="1">
      <alignment horizontal="center"/>
      <protection hidden="1"/>
    </xf>
    <xf numFmtId="0" fontId="1" fillId="0" borderId="18" xfId="0" applyFont="1" applyFill="1" applyBorder="1" applyAlignment="1" applyProtection="1">
      <alignment horizontal="center"/>
      <protection hidden="1"/>
    </xf>
    <xf numFmtId="0" fontId="5" fillId="0" borderId="49" xfId="0" applyFont="1" applyFill="1" applyBorder="1" applyAlignment="1" applyProtection="1">
      <alignment horizontal="center" vertical="center" wrapText="1"/>
      <protection hidden="1"/>
    </xf>
    <xf numFmtId="0" fontId="5" fillId="0" borderId="17" xfId="0" applyFont="1" applyFill="1" applyBorder="1" applyAlignment="1" applyProtection="1">
      <alignment horizontal="center" vertical="center" wrapText="1"/>
      <protection hidden="1"/>
    </xf>
    <xf numFmtId="0" fontId="5" fillId="0" borderId="79" xfId="0" applyFont="1" applyFill="1" applyBorder="1" applyAlignment="1" applyProtection="1">
      <alignment horizontal="center" vertical="center" wrapText="1"/>
      <protection hidden="1"/>
    </xf>
    <xf numFmtId="0" fontId="5" fillId="0" borderId="80" xfId="0" applyFont="1" applyFill="1" applyBorder="1" applyAlignment="1" applyProtection="1">
      <alignment horizontal="center" vertical="center" wrapText="1"/>
      <protection hidden="1"/>
    </xf>
    <xf numFmtId="0" fontId="5" fillId="0" borderId="14" xfId="0" applyFont="1" applyFill="1" applyBorder="1" applyAlignment="1" applyProtection="1">
      <alignment horizontal="center" vertical="center" wrapText="1"/>
      <protection hidden="1"/>
    </xf>
    <xf numFmtId="0" fontId="0" fillId="0" borderId="51" xfId="0" applyFill="1" applyBorder="1" applyAlignment="1" applyProtection="1">
      <alignment horizontal="center" vertical="center" wrapText="1"/>
      <protection hidden="1"/>
    </xf>
    <xf numFmtId="0" fontId="0" fillId="0" borderId="10" xfId="0" applyFill="1" applyBorder="1" applyAlignment="1" applyProtection="1">
      <alignment horizontal="center" vertical="center" wrapText="1"/>
      <protection hidden="1"/>
    </xf>
    <xf numFmtId="0" fontId="5" fillId="0" borderId="30" xfId="0" applyFont="1" applyFill="1" applyBorder="1" applyAlignment="1" applyProtection="1">
      <alignment horizontal="center" vertical="center" wrapText="1"/>
      <protection hidden="1"/>
    </xf>
    <xf numFmtId="0" fontId="5" fillId="0" borderId="81" xfId="0" applyFont="1" applyFill="1" applyBorder="1" applyAlignment="1" applyProtection="1">
      <alignment horizontal="center" vertical="center" wrapText="1"/>
      <protection hidden="1"/>
    </xf>
    <xf numFmtId="0" fontId="5" fillId="0" borderId="21" xfId="0" applyFont="1" applyFill="1" applyBorder="1" applyAlignment="1" applyProtection="1">
      <alignment horizontal="center" vertical="center" wrapText="1"/>
      <protection hidden="1"/>
    </xf>
    <xf numFmtId="0" fontId="5" fillId="0" borderId="15" xfId="0" applyFont="1" applyFill="1" applyBorder="1" applyAlignment="1" applyProtection="1">
      <alignment horizontal="center" vertical="center" wrapText="1"/>
      <protection hidden="1"/>
    </xf>
    <xf numFmtId="0" fontId="0" fillId="0" borderId="52" xfId="0" applyFill="1" applyBorder="1" applyAlignment="1" applyProtection="1">
      <alignment horizontal="center" vertical="center" wrapText="1"/>
      <protection hidden="1"/>
    </xf>
    <xf numFmtId="0" fontId="0" fillId="0" borderId="11" xfId="0" applyFill="1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/>
    </xf>
    <xf numFmtId="0" fontId="1" fillId="0" borderId="82" xfId="0" applyFont="1" applyBorder="1" applyAlignment="1" applyProtection="1">
      <alignment horizontal="center" shrinkToFit="1"/>
      <protection hidden="1"/>
    </xf>
    <xf numFmtId="0" fontId="0" fillId="0" borderId="83" xfId="0" applyBorder="1" applyAlignment="1" applyProtection="1">
      <alignment horizontal="center"/>
      <protection hidden="1"/>
    </xf>
    <xf numFmtId="0" fontId="1" fillId="0" borderId="84" xfId="0" applyFont="1" applyBorder="1" applyAlignment="1" applyProtection="1">
      <alignment horizontal="center"/>
      <protection hidden="1"/>
    </xf>
    <xf numFmtId="0" fontId="0" fillId="0" borderId="83" xfId="0" applyBorder="1" applyAlignment="1" applyProtection="1">
      <alignment/>
      <protection hidden="1"/>
    </xf>
    <xf numFmtId="0" fontId="0" fillId="0" borderId="85" xfId="0" applyBorder="1" applyAlignment="1" applyProtection="1">
      <alignment/>
      <protection hidden="1"/>
    </xf>
    <xf numFmtId="14" fontId="0" fillId="0" borderId="0" xfId="0" applyNumberFormat="1" applyFill="1" applyAlignment="1">
      <alignment horizontal="left"/>
    </xf>
    <xf numFmtId="0" fontId="5" fillId="0" borderId="51" xfId="0" applyFont="1" applyFill="1" applyBorder="1" applyAlignment="1" applyProtection="1">
      <alignment horizontal="center" vertical="center" wrapText="1"/>
      <protection hidden="1"/>
    </xf>
    <xf numFmtId="0" fontId="5" fillId="0" borderId="10" xfId="0" applyFont="1" applyFill="1" applyBorder="1" applyAlignment="1" applyProtection="1">
      <alignment horizontal="center" vertical="center" wrapText="1"/>
      <protection hidden="1"/>
    </xf>
    <xf numFmtId="0" fontId="5" fillId="0" borderId="29" xfId="0" applyFont="1" applyFill="1" applyBorder="1" applyAlignment="1" applyProtection="1">
      <alignment horizontal="center" vertical="center" wrapText="1"/>
      <protection hidden="1"/>
    </xf>
    <xf numFmtId="0" fontId="5" fillId="0" borderId="78" xfId="0" applyFont="1" applyFill="1" applyBorder="1" applyAlignment="1" applyProtection="1">
      <alignment horizontal="center" vertical="center" wrapText="1"/>
      <protection hidden="1"/>
    </xf>
    <xf numFmtId="0" fontId="5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86" xfId="0" applyBorder="1" applyAlignment="1" applyProtection="1">
      <alignment horizontal="center"/>
      <protection hidden="1"/>
    </xf>
    <xf numFmtId="0" fontId="1" fillId="0" borderId="82" xfId="0" applyFont="1" applyBorder="1" applyAlignment="1" applyProtection="1">
      <alignment horizontal="center"/>
      <protection hidden="1"/>
    </xf>
    <xf numFmtId="0" fontId="7" fillId="0" borderId="0" xfId="0" applyFont="1" applyFill="1" applyBorder="1" applyAlignment="1">
      <alignment horizontal="center"/>
    </xf>
    <xf numFmtId="0" fontId="0" fillId="0" borderId="0" xfId="0" applyFont="1" applyFill="1" applyAlignment="1" applyProtection="1">
      <alignment horizontal="center"/>
      <protection locked="0"/>
    </xf>
    <xf numFmtId="0" fontId="4" fillId="0" borderId="87" xfId="50" applyFont="1" applyBorder="1" applyAlignment="1">
      <alignment horizontal="center"/>
      <protection/>
    </xf>
    <xf numFmtId="0" fontId="34" fillId="0" borderId="88" xfId="50" applyBorder="1" applyAlignment="1">
      <alignment/>
      <protection/>
    </xf>
    <xf numFmtId="0" fontId="4" fillId="0" borderId="45" xfId="50" applyFont="1" applyBorder="1" applyAlignment="1">
      <alignment horizontal="center" vertical="center" wrapText="1"/>
      <protection/>
    </xf>
    <xf numFmtId="0" fontId="4" fillId="0" borderId="89" xfId="50" applyFont="1" applyBorder="1" applyAlignment="1">
      <alignment horizontal="center" vertical="center" wrapText="1"/>
      <protection/>
    </xf>
    <xf numFmtId="0" fontId="34" fillId="0" borderId="89" xfId="50" applyBorder="1" applyAlignment="1">
      <alignment/>
      <protection/>
    </xf>
    <xf numFmtId="0" fontId="34" fillId="0" borderId="69" xfId="50" applyBorder="1" applyAlignment="1">
      <alignment/>
      <protection/>
    </xf>
    <xf numFmtId="0" fontId="12" fillId="0" borderId="50" xfId="50" applyFont="1" applyBorder="1" applyAlignment="1">
      <alignment horizontal="center" vertical="center" wrapText="1"/>
      <protection/>
    </xf>
    <xf numFmtId="0" fontId="13" fillId="0" borderId="47" xfId="50" applyFont="1" applyBorder="1" applyAlignment="1">
      <alignment horizontal="center" vertical="center" wrapText="1"/>
      <protection/>
    </xf>
    <xf numFmtId="0" fontId="4" fillId="0" borderId="90" xfId="50" applyFont="1" applyBorder="1" applyAlignment="1">
      <alignment horizontal="center" vertical="center" wrapText="1"/>
      <protection/>
    </xf>
    <xf numFmtId="0" fontId="4" fillId="0" borderId="91" xfId="50" applyFont="1" applyBorder="1" applyAlignment="1">
      <alignment horizontal="center" vertical="center" wrapText="1"/>
      <protection/>
    </xf>
    <xf numFmtId="0" fontId="0" fillId="0" borderId="45" xfId="0" applyFill="1" applyBorder="1" applyAlignment="1">
      <alignment horizontal="left"/>
    </xf>
    <xf numFmtId="0" fontId="0" fillId="0" borderId="69" xfId="0" applyFill="1" applyBorder="1" applyAlignment="1">
      <alignment horizontal="left"/>
    </xf>
  </cellXfs>
  <cellStyles count="5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Čárka 2" xfId="35"/>
    <cellStyle name="Čárka 3" xfId="36"/>
    <cellStyle name="Čárka 4" xfId="37"/>
    <cellStyle name="Comma [0]" xfId="38"/>
    <cellStyle name="Hyperlink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ální 2" xfId="50"/>
    <cellStyle name="Followed Hyperlink" xfId="51"/>
    <cellStyle name="Poznámka" xfId="52"/>
    <cellStyle name="Percent" xfId="53"/>
    <cellStyle name="Propojená buňka" xfId="54"/>
    <cellStyle name="Správ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B40" sqref="B40:C42"/>
    </sheetView>
  </sheetViews>
  <sheetFormatPr defaultColWidth="9.00390625" defaultRowHeight="12.75"/>
  <cols>
    <col min="1" max="1" width="28.25390625" style="19" customWidth="1"/>
    <col min="2" max="2" width="10.375" style="19" customWidth="1"/>
    <col min="3" max="3" width="10.625" style="19" customWidth="1"/>
    <col min="4" max="4" width="9.75390625" style="19" customWidth="1"/>
    <col min="5" max="5" width="10.00390625" style="19" customWidth="1"/>
    <col min="6" max="8" width="9.75390625" style="19" customWidth="1"/>
    <col min="9" max="10" width="10.375" style="19" customWidth="1"/>
    <col min="11" max="12" width="10.625" style="19" customWidth="1"/>
    <col min="13" max="13" width="10.00390625" style="19" customWidth="1"/>
    <col min="14" max="14" width="10.625" style="19" customWidth="1"/>
    <col min="15" max="15" width="10.00390625" style="19" customWidth="1"/>
    <col min="16" max="16" width="10.625" style="19" customWidth="1"/>
    <col min="17" max="16384" width="9.125" style="19" customWidth="1"/>
  </cols>
  <sheetData>
    <row r="1" spans="1:16" ht="15.75">
      <c r="A1" s="227" t="s">
        <v>78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</row>
    <row r="2" spans="1:15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  <c r="O2" s="1"/>
    </row>
    <row r="3" spans="1:16" ht="15" customHeight="1">
      <c r="A3" s="22" t="s">
        <v>46</v>
      </c>
      <c r="B3" s="23" t="s">
        <v>58</v>
      </c>
      <c r="C3" s="23"/>
      <c r="D3" s="23"/>
      <c r="E3" s="23"/>
      <c r="F3" s="23"/>
      <c r="G3" s="23"/>
      <c r="H3" s="23"/>
      <c r="I3" s="2"/>
      <c r="J3" s="2"/>
      <c r="K3" s="2"/>
      <c r="L3" s="2"/>
      <c r="M3" s="2"/>
      <c r="N3" s="2"/>
      <c r="O3" s="2"/>
      <c r="P3" s="2"/>
    </row>
    <row r="4" spans="1:16" ht="15" customHeight="1" thickBot="1">
      <c r="A4" s="23"/>
      <c r="B4" s="23"/>
      <c r="C4" s="23"/>
      <c r="D4" s="23"/>
      <c r="E4" s="23"/>
      <c r="F4" s="23"/>
      <c r="G4" s="23"/>
      <c r="H4" s="23"/>
      <c r="I4" s="2"/>
      <c r="J4" s="2"/>
      <c r="K4" s="2"/>
      <c r="L4" s="2"/>
      <c r="M4" s="2"/>
      <c r="N4" s="2"/>
      <c r="O4" s="2"/>
      <c r="P4" s="24" t="s">
        <v>36</v>
      </c>
    </row>
    <row r="5" spans="1:16" ht="14.25" customHeight="1" thickTop="1">
      <c r="A5" s="119"/>
      <c r="B5" s="228" t="s">
        <v>79</v>
      </c>
      <c r="C5" s="229"/>
      <c r="D5" s="229"/>
      <c r="E5" s="229"/>
      <c r="F5" s="229"/>
      <c r="G5" s="229"/>
      <c r="H5" s="229"/>
      <c r="I5" s="230" t="s">
        <v>78</v>
      </c>
      <c r="J5" s="231"/>
      <c r="K5" s="231"/>
      <c r="L5" s="231"/>
      <c r="M5" s="231"/>
      <c r="N5" s="231"/>
      <c r="O5" s="231"/>
      <c r="P5" s="232"/>
    </row>
    <row r="6" spans="1:16" ht="23.25" customHeight="1">
      <c r="A6" s="212" t="s">
        <v>0</v>
      </c>
      <c r="B6" s="214" t="s">
        <v>33</v>
      </c>
      <c r="C6" s="218" t="s">
        <v>1</v>
      </c>
      <c r="D6" s="218" t="s">
        <v>2</v>
      </c>
      <c r="E6" s="218" t="s">
        <v>3</v>
      </c>
      <c r="F6" s="218" t="s">
        <v>4</v>
      </c>
      <c r="G6" s="224" t="s">
        <v>5</v>
      </c>
      <c r="H6" s="221" t="s">
        <v>34</v>
      </c>
      <c r="I6" s="214" t="s">
        <v>35</v>
      </c>
      <c r="J6" s="218" t="s">
        <v>1</v>
      </c>
      <c r="K6" s="218" t="s">
        <v>2</v>
      </c>
      <c r="L6" s="218" t="s">
        <v>3</v>
      </c>
      <c r="M6" s="218" t="s">
        <v>4</v>
      </c>
      <c r="N6" s="218" t="s">
        <v>5</v>
      </c>
      <c r="O6" s="216" t="s">
        <v>64</v>
      </c>
      <c r="P6" s="222" t="s">
        <v>34</v>
      </c>
    </row>
    <row r="7" spans="1:16" ht="18.75" customHeight="1">
      <c r="A7" s="212"/>
      <c r="B7" s="214"/>
      <c r="C7" s="234"/>
      <c r="D7" s="234"/>
      <c r="E7" s="219"/>
      <c r="F7" s="219"/>
      <c r="G7" s="225"/>
      <c r="H7" s="222"/>
      <c r="I7" s="214"/>
      <c r="J7" s="234"/>
      <c r="K7" s="234"/>
      <c r="L7" s="219"/>
      <c r="M7" s="219"/>
      <c r="N7" s="219"/>
      <c r="O7" s="216"/>
      <c r="P7" s="222"/>
    </row>
    <row r="8" spans="1:16" ht="17.25" customHeight="1">
      <c r="A8" s="213"/>
      <c r="B8" s="215"/>
      <c r="C8" s="235"/>
      <c r="D8" s="235"/>
      <c r="E8" s="220"/>
      <c r="F8" s="220"/>
      <c r="G8" s="226"/>
      <c r="H8" s="223"/>
      <c r="I8" s="215"/>
      <c r="J8" s="235"/>
      <c r="K8" s="235"/>
      <c r="L8" s="220"/>
      <c r="M8" s="220"/>
      <c r="N8" s="220"/>
      <c r="O8" s="217"/>
      <c r="P8" s="223"/>
    </row>
    <row r="9" spans="1:16" ht="18.75" customHeight="1">
      <c r="A9" s="25" t="s">
        <v>6</v>
      </c>
      <c r="B9" s="28">
        <f>SUM(B10:B14)</f>
        <v>70218</v>
      </c>
      <c r="C9" s="3" t="s">
        <v>7</v>
      </c>
      <c r="D9" s="3" t="s">
        <v>7</v>
      </c>
      <c r="E9" s="4" t="s">
        <v>7</v>
      </c>
      <c r="F9" s="4" t="s">
        <v>7</v>
      </c>
      <c r="G9" s="4" t="s">
        <v>7</v>
      </c>
      <c r="H9" s="30">
        <f>SUM(H15:H17)</f>
        <v>640</v>
      </c>
      <c r="I9" s="28">
        <f>SUM(I10:I14)</f>
        <v>78276</v>
      </c>
      <c r="J9" s="3" t="s">
        <v>7</v>
      </c>
      <c r="K9" s="3" t="s">
        <v>7</v>
      </c>
      <c r="L9" s="4" t="s">
        <v>7</v>
      </c>
      <c r="M9" s="4" t="s">
        <v>7</v>
      </c>
      <c r="N9" s="4" t="s">
        <v>7</v>
      </c>
      <c r="O9" s="29" t="s">
        <v>7</v>
      </c>
      <c r="P9" s="30">
        <f>SUM(P15:P17)</f>
        <v>990</v>
      </c>
    </row>
    <row r="10" spans="1:16" ht="18.75" customHeight="1">
      <c r="A10" s="31" t="s">
        <v>8</v>
      </c>
      <c r="B10" s="21">
        <v>53699</v>
      </c>
      <c r="C10" s="5" t="s">
        <v>7</v>
      </c>
      <c r="D10" s="5" t="s">
        <v>7</v>
      </c>
      <c r="E10" s="6" t="s">
        <v>7</v>
      </c>
      <c r="F10" s="6" t="s">
        <v>7</v>
      </c>
      <c r="G10" s="6" t="s">
        <v>7</v>
      </c>
      <c r="H10" s="34" t="s">
        <v>7</v>
      </c>
      <c r="I10" s="21">
        <v>62200</v>
      </c>
      <c r="J10" s="5" t="s">
        <v>7</v>
      </c>
      <c r="K10" s="5" t="s">
        <v>7</v>
      </c>
      <c r="L10" s="6" t="s">
        <v>7</v>
      </c>
      <c r="M10" s="6" t="s">
        <v>7</v>
      </c>
      <c r="N10" s="6" t="s">
        <v>7</v>
      </c>
      <c r="O10" s="33" t="s">
        <v>7</v>
      </c>
      <c r="P10" s="34" t="s">
        <v>7</v>
      </c>
    </row>
    <row r="11" spans="1:16" ht="18.75" customHeight="1">
      <c r="A11" s="31" t="s">
        <v>9</v>
      </c>
      <c r="B11" s="21">
        <v>6497</v>
      </c>
      <c r="C11" s="5" t="s">
        <v>7</v>
      </c>
      <c r="D11" s="5" t="s">
        <v>7</v>
      </c>
      <c r="E11" s="6" t="s">
        <v>7</v>
      </c>
      <c r="F11" s="6" t="s">
        <v>7</v>
      </c>
      <c r="G11" s="6" t="s">
        <v>7</v>
      </c>
      <c r="H11" s="34" t="s">
        <v>7</v>
      </c>
      <c r="I11" s="21">
        <v>7001</v>
      </c>
      <c r="J11" s="5" t="s">
        <v>7</v>
      </c>
      <c r="K11" s="5" t="s">
        <v>7</v>
      </c>
      <c r="L11" s="6" t="s">
        <v>7</v>
      </c>
      <c r="M11" s="6" t="s">
        <v>7</v>
      </c>
      <c r="N11" s="6" t="s">
        <v>7</v>
      </c>
      <c r="O11" s="33" t="s">
        <v>7</v>
      </c>
      <c r="P11" s="34" t="s">
        <v>7</v>
      </c>
    </row>
    <row r="12" spans="1:16" ht="18.75" customHeight="1">
      <c r="A12" s="31" t="s">
        <v>10</v>
      </c>
      <c r="B12" s="21">
        <v>3032</v>
      </c>
      <c r="C12" s="5" t="s">
        <v>7</v>
      </c>
      <c r="D12" s="5" t="s">
        <v>7</v>
      </c>
      <c r="E12" s="6" t="s">
        <v>7</v>
      </c>
      <c r="F12" s="6" t="s">
        <v>7</v>
      </c>
      <c r="G12" s="6" t="s">
        <v>7</v>
      </c>
      <c r="H12" s="34" t="s">
        <v>7</v>
      </c>
      <c r="I12" s="21">
        <v>1455</v>
      </c>
      <c r="J12" s="5" t="s">
        <v>7</v>
      </c>
      <c r="K12" s="5" t="s">
        <v>7</v>
      </c>
      <c r="L12" s="6" t="s">
        <v>7</v>
      </c>
      <c r="M12" s="6" t="s">
        <v>7</v>
      </c>
      <c r="N12" s="6" t="s">
        <v>7</v>
      </c>
      <c r="O12" s="33" t="s">
        <v>7</v>
      </c>
      <c r="P12" s="34" t="s">
        <v>7</v>
      </c>
    </row>
    <row r="13" spans="1:16" ht="18.75" customHeight="1">
      <c r="A13" s="31" t="s">
        <v>11</v>
      </c>
      <c r="B13" s="21">
        <v>2890</v>
      </c>
      <c r="C13" s="5" t="s">
        <v>7</v>
      </c>
      <c r="D13" s="5" t="s">
        <v>7</v>
      </c>
      <c r="E13" s="6" t="s">
        <v>7</v>
      </c>
      <c r="F13" s="6" t="s">
        <v>7</v>
      </c>
      <c r="G13" s="6" t="s">
        <v>7</v>
      </c>
      <c r="H13" s="211" t="s">
        <v>7</v>
      </c>
      <c r="I13" s="21">
        <v>1920</v>
      </c>
      <c r="J13" s="5" t="s">
        <v>7</v>
      </c>
      <c r="K13" s="5" t="s">
        <v>7</v>
      </c>
      <c r="L13" s="6" t="s">
        <v>7</v>
      </c>
      <c r="M13" s="6" t="s">
        <v>7</v>
      </c>
      <c r="N13" s="6" t="s">
        <v>7</v>
      </c>
      <c r="O13" s="33" t="s">
        <v>7</v>
      </c>
      <c r="P13" s="34" t="s">
        <v>7</v>
      </c>
    </row>
    <row r="14" spans="1:16" ht="18.75" customHeight="1">
      <c r="A14" s="35" t="s">
        <v>12</v>
      </c>
      <c r="B14" s="36">
        <f>SUM(B15:B17)</f>
        <v>4100</v>
      </c>
      <c r="C14" s="7" t="s">
        <v>7</v>
      </c>
      <c r="D14" s="7" t="s">
        <v>7</v>
      </c>
      <c r="E14" s="7" t="s">
        <v>7</v>
      </c>
      <c r="F14" s="7" t="s">
        <v>7</v>
      </c>
      <c r="G14" s="29" t="s">
        <v>7</v>
      </c>
      <c r="H14" s="30">
        <f>SUM(H15:H17)</f>
        <v>640</v>
      </c>
      <c r="I14" s="36">
        <f>SUM(I15:I17)</f>
        <v>5700</v>
      </c>
      <c r="J14" s="7" t="s">
        <v>7</v>
      </c>
      <c r="K14" s="7" t="s">
        <v>7</v>
      </c>
      <c r="L14" s="7" t="s">
        <v>7</v>
      </c>
      <c r="M14" s="7" t="s">
        <v>7</v>
      </c>
      <c r="N14" s="7" t="s">
        <v>7</v>
      </c>
      <c r="O14" s="29" t="s">
        <v>7</v>
      </c>
      <c r="P14" s="30">
        <f>SUM(P15:P17)</f>
        <v>990</v>
      </c>
    </row>
    <row r="15" spans="1:16" ht="18.75" customHeight="1">
      <c r="A15" s="39" t="s">
        <v>13</v>
      </c>
      <c r="B15" s="40">
        <v>1500</v>
      </c>
      <c r="C15" s="8" t="s">
        <v>7</v>
      </c>
      <c r="D15" s="8" t="s">
        <v>7</v>
      </c>
      <c r="E15" s="8" t="s">
        <v>7</v>
      </c>
      <c r="F15" s="8" t="s">
        <v>7</v>
      </c>
      <c r="G15" s="33" t="s">
        <v>7</v>
      </c>
      <c r="H15" s="43">
        <v>80</v>
      </c>
      <c r="I15" s="40">
        <v>2000</v>
      </c>
      <c r="J15" s="8" t="s">
        <v>7</v>
      </c>
      <c r="K15" s="8" t="s">
        <v>7</v>
      </c>
      <c r="L15" s="8" t="s">
        <v>7</v>
      </c>
      <c r="M15" s="8" t="s">
        <v>7</v>
      </c>
      <c r="N15" s="8" t="s">
        <v>7</v>
      </c>
      <c r="O15" s="33" t="s">
        <v>7</v>
      </c>
      <c r="P15" s="43">
        <v>300</v>
      </c>
    </row>
    <row r="16" spans="1:16" ht="18.75" customHeight="1">
      <c r="A16" s="39" t="s">
        <v>14</v>
      </c>
      <c r="B16" s="40">
        <v>2600</v>
      </c>
      <c r="C16" s="8" t="s">
        <v>7</v>
      </c>
      <c r="D16" s="8" t="s">
        <v>7</v>
      </c>
      <c r="E16" s="8" t="s">
        <v>7</v>
      </c>
      <c r="F16" s="8" t="s">
        <v>7</v>
      </c>
      <c r="G16" s="8" t="s">
        <v>7</v>
      </c>
      <c r="H16" s="43">
        <v>30</v>
      </c>
      <c r="I16" s="40">
        <v>3700</v>
      </c>
      <c r="J16" s="8" t="s">
        <v>7</v>
      </c>
      <c r="K16" s="8" t="s">
        <v>7</v>
      </c>
      <c r="L16" s="8" t="s">
        <v>7</v>
      </c>
      <c r="M16" s="8" t="s">
        <v>7</v>
      </c>
      <c r="N16" s="8" t="s">
        <v>7</v>
      </c>
      <c r="O16" s="33" t="s">
        <v>7</v>
      </c>
      <c r="P16" s="43">
        <v>40</v>
      </c>
    </row>
    <row r="17" spans="1:16" ht="18.75" customHeight="1" thickBot="1">
      <c r="A17" s="44" t="s">
        <v>15</v>
      </c>
      <c r="B17" s="45"/>
      <c r="C17" s="9" t="s">
        <v>7</v>
      </c>
      <c r="D17" s="9" t="s">
        <v>7</v>
      </c>
      <c r="E17" s="9" t="s">
        <v>7</v>
      </c>
      <c r="F17" s="9" t="s">
        <v>7</v>
      </c>
      <c r="G17" s="9" t="s">
        <v>7</v>
      </c>
      <c r="H17" s="49">
        <v>530</v>
      </c>
      <c r="I17" s="45"/>
      <c r="J17" s="9" t="s">
        <v>7</v>
      </c>
      <c r="K17" s="9" t="s">
        <v>7</v>
      </c>
      <c r="L17" s="9" t="s">
        <v>7</v>
      </c>
      <c r="M17" s="9" t="s">
        <v>7</v>
      </c>
      <c r="N17" s="9" t="s">
        <v>7</v>
      </c>
      <c r="O17" s="48" t="s">
        <v>7</v>
      </c>
      <c r="P17" s="49">
        <v>650</v>
      </c>
    </row>
    <row r="18" spans="1:16" ht="18.75" customHeight="1" thickTop="1">
      <c r="A18" s="25" t="s">
        <v>16</v>
      </c>
      <c r="B18" s="36">
        <f aca="true" t="shared" si="0" ref="B18:G18">SUM(B19+B23+B26+B27+B28+B29+B30+B31+B32)</f>
        <v>70218</v>
      </c>
      <c r="C18" s="7">
        <f t="shared" si="0"/>
        <v>53699</v>
      </c>
      <c r="D18" s="7">
        <f t="shared" si="0"/>
        <v>6497</v>
      </c>
      <c r="E18" s="7">
        <f t="shared" si="0"/>
        <v>4130</v>
      </c>
      <c r="F18" s="7">
        <f t="shared" si="0"/>
        <v>3002</v>
      </c>
      <c r="G18" s="7">
        <f t="shared" si="0"/>
        <v>2890</v>
      </c>
      <c r="H18" s="30">
        <f>SUM(H19+H23+H26+H27+H28+H29+H30+H31+H32)</f>
        <v>440</v>
      </c>
      <c r="I18" s="36">
        <f aca="true" t="shared" si="1" ref="I18:N18">SUM(I19+I23+I26+I27+I28+I29+I30+I31+I32)</f>
        <v>78276</v>
      </c>
      <c r="J18" s="7">
        <f t="shared" si="1"/>
        <v>62200</v>
      </c>
      <c r="K18" s="7">
        <f t="shared" si="1"/>
        <v>7001</v>
      </c>
      <c r="L18" s="7">
        <f t="shared" si="1"/>
        <v>5700</v>
      </c>
      <c r="M18" s="7">
        <f t="shared" si="1"/>
        <v>1455</v>
      </c>
      <c r="N18" s="7">
        <f t="shared" si="1"/>
        <v>1920</v>
      </c>
      <c r="O18" s="29">
        <f>IF(D18=0,,(K18/D18)*100)</f>
        <v>107.75742650454056</v>
      </c>
      <c r="P18" s="30">
        <f>SUM(P19+P23+P26+P27+P28+P29+P30+P31+P32)</f>
        <v>693</v>
      </c>
    </row>
    <row r="19" spans="1:16" ht="18.75" customHeight="1">
      <c r="A19" s="35" t="s">
        <v>17</v>
      </c>
      <c r="B19" s="36">
        <f aca="true" t="shared" si="2" ref="B19:G19">SUM(B20:B22)</f>
        <v>8171</v>
      </c>
      <c r="C19" s="7">
        <f t="shared" si="2"/>
        <v>711</v>
      </c>
      <c r="D19" s="7">
        <f t="shared" si="2"/>
        <v>3050</v>
      </c>
      <c r="E19" s="7">
        <f t="shared" si="2"/>
        <v>3630</v>
      </c>
      <c r="F19" s="7">
        <f t="shared" si="2"/>
        <v>730</v>
      </c>
      <c r="G19" s="7">
        <f t="shared" si="2"/>
        <v>50</v>
      </c>
      <c r="H19" s="30">
        <f>SUM(H20:H22)</f>
        <v>180</v>
      </c>
      <c r="I19" s="36">
        <f aca="true" t="shared" si="3" ref="I19:N19">SUM(I20:I22)</f>
        <v>10145</v>
      </c>
      <c r="J19" s="7">
        <f t="shared" si="3"/>
        <v>900</v>
      </c>
      <c r="K19" s="7">
        <f t="shared" si="3"/>
        <v>3230</v>
      </c>
      <c r="L19" s="7">
        <f t="shared" si="3"/>
        <v>5200</v>
      </c>
      <c r="M19" s="7">
        <f t="shared" si="3"/>
        <v>765</v>
      </c>
      <c r="N19" s="7">
        <f t="shared" si="3"/>
        <v>50</v>
      </c>
      <c r="O19" s="29">
        <f>IF(D19=0,,(K19/D19)*100)</f>
        <v>105.90163934426229</v>
      </c>
      <c r="P19" s="30">
        <f>SUM(P20:P22)</f>
        <v>180</v>
      </c>
    </row>
    <row r="20" spans="1:16" ht="18.75" customHeight="1">
      <c r="A20" s="39" t="s">
        <v>18</v>
      </c>
      <c r="B20" s="50">
        <f>SUM(C20:G20)</f>
        <v>3371</v>
      </c>
      <c r="C20" s="10">
        <v>711</v>
      </c>
      <c r="D20" s="10">
        <v>1400</v>
      </c>
      <c r="E20" s="10">
        <v>530</v>
      </c>
      <c r="F20" s="10">
        <v>680</v>
      </c>
      <c r="G20" s="10">
        <v>50</v>
      </c>
      <c r="H20" s="43">
        <v>20</v>
      </c>
      <c r="I20" s="50">
        <f>SUM(J20:N20)</f>
        <v>4115</v>
      </c>
      <c r="J20" s="10">
        <v>900</v>
      </c>
      <c r="K20" s="10">
        <v>1450</v>
      </c>
      <c r="L20" s="10">
        <v>950</v>
      </c>
      <c r="M20" s="10">
        <v>765</v>
      </c>
      <c r="N20" s="10">
        <v>50</v>
      </c>
      <c r="O20" s="29">
        <f aca="true" t="shared" si="4" ref="O20:O32">IF(D20=0,,(K20/D20)*100)</f>
        <v>103.57142857142858</v>
      </c>
      <c r="P20" s="43">
        <v>40</v>
      </c>
    </row>
    <row r="21" spans="1:16" ht="18.75" customHeight="1">
      <c r="A21" s="39" t="s">
        <v>19</v>
      </c>
      <c r="B21" s="50">
        <f>SUM(C21:G21)</f>
        <v>2650</v>
      </c>
      <c r="C21" s="10"/>
      <c r="D21" s="10"/>
      <c r="E21" s="10">
        <v>2600</v>
      </c>
      <c r="F21" s="10">
        <v>50</v>
      </c>
      <c r="G21" s="10"/>
      <c r="H21" s="43">
        <v>20</v>
      </c>
      <c r="I21" s="50">
        <f>SUM(J21:N21)</f>
        <v>3700</v>
      </c>
      <c r="J21" s="10"/>
      <c r="K21" s="10"/>
      <c r="L21" s="10">
        <v>3700</v>
      </c>
      <c r="M21" s="10"/>
      <c r="N21" s="10"/>
      <c r="O21" s="29">
        <f t="shared" si="4"/>
        <v>0</v>
      </c>
      <c r="P21" s="43">
        <v>20</v>
      </c>
    </row>
    <row r="22" spans="1:16" ht="18.75" customHeight="1">
      <c r="A22" s="39" t="s">
        <v>20</v>
      </c>
      <c r="B22" s="50">
        <f>SUM(C22:G22)</f>
        <v>2150</v>
      </c>
      <c r="C22" s="10"/>
      <c r="D22" s="10">
        <v>1650</v>
      </c>
      <c r="E22" s="10">
        <v>500</v>
      </c>
      <c r="F22" s="10"/>
      <c r="G22" s="10"/>
      <c r="H22" s="43">
        <v>140</v>
      </c>
      <c r="I22" s="50">
        <f>SUM(J22:N22)</f>
        <v>2330</v>
      </c>
      <c r="J22" s="10"/>
      <c r="K22" s="10">
        <v>1780</v>
      </c>
      <c r="L22" s="10">
        <v>550</v>
      </c>
      <c r="M22" s="10"/>
      <c r="N22" s="10"/>
      <c r="O22" s="29">
        <f t="shared" si="4"/>
        <v>107.87878787878789</v>
      </c>
      <c r="P22" s="43">
        <v>120</v>
      </c>
    </row>
    <row r="23" spans="1:16" ht="18.75" customHeight="1">
      <c r="A23" s="35" t="s">
        <v>21</v>
      </c>
      <c r="B23" s="36">
        <f aca="true" t="shared" si="5" ref="B23:G23">SUM(B24:B25)</f>
        <v>5805</v>
      </c>
      <c r="C23" s="7">
        <f t="shared" si="5"/>
        <v>76</v>
      </c>
      <c r="D23" s="7">
        <f t="shared" si="5"/>
        <v>1459</v>
      </c>
      <c r="E23" s="7">
        <f t="shared" si="5"/>
        <v>500</v>
      </c>
      <c r="F23" s="7">
        <f t="shared" si="5"/>
        <v>970</v>
      </c>
      <c r="G23" s="7">
        <f t="shared" si="5"/>
        <v>2800</v>
      </c>
      <c r="H23" s="30">
        <f>SUM(H24:H25)</f>
        <v>21</v>
      </c>
      <c r="I23" s="36">
        <f aca="true" t="shared" si="6" ref="I23:N23">SUM(I24:I25)</f>
        <v>4610</v>
      </c>
      <c r="J23" s="7">
        <f t="shared" si="6"/>
        <v>100</v>
      </c>
      <c r="K23" s="7">
        <f t="shared" si="6"/>
        <v>1710</v>
      </c>
      <c r="L23" s="7">
        <f t="shared" si="6"/>
        <v>500</v>
      </c>
      <c r="M23" s="7">
        <f t="shared" si="6"/>
        <v>460</v>
      </c>
      <c r="N23" s="7">
        <f t="shared" si="6"/>
        <v>1840</v>
      </c>
      <c r="O23" s="29">
        <f t="shared" si="4"/>
        <v>117.20356408498971</v>
      </c>
      <c r="P23" s="30">
        <f>SUM(P24:P25)</f>
        <v>21</v>
      </c>
    </row>
    <row r="24" spans="1:16" ht="18.75" customHeight="1">
      <c r="A24" s="39" t="s">
        <v>22</v>
      </c>
      <c r="B24" s="50">
        <f>SUM(C24:G24)</f>
        <v>879</v>
      </c>
      <c r="C24" s="10"/>
      <c r="D24" s="10">
        <v>259</v>
      </c>
      <c r="E24" s="10">
        <v>100</v>
      </c>
      <c r="F24" s="10">
        <v>520</v>
      </c>
      <c r="G24" s="10"/>
      <c r="H24" s="43">
        <v>10</v>
      </c>
      <c r="I24" s="50">
        <f>SUM(J24:N24)</f>
        <v>515</v>
      </c>
      <c r="J24" s="10"/>
      <c r="K24" s="10">
        <v>260</v>
      </c>
      <c r="L24" s="10">
        <v>55</v>
      </c>
      <c r="M24" s="10">
        <v>200</v>
      </c>
      <c r="N24" s="10"/>
      <c r="O24" s="29">
        <f t="shared" si="4"/>
        <v>100.38610038610038</v>
      </c>
      <c r="P24" s="43">
        <v>10</v>
      </c>
    </row>
    <row r="25" spans="1:16" ht="18.75" customHeight="1">
      <c r="A25" s="39" t="s">
        <v>23</v>
      </c>
      <c r="B25" s="50">
        <f>SUM(C25:G25)</f>
        <v>4926</v>
      </c>
      <c r="C25" s="10">
        <v>76</v>
      </c>
      <c r="D25" s="10">
        <v>1200</v>
      </c>
      <c r="E25" s="10">
        <v>400</v>
      </c>
      <c r="F25" s="10">
        <v>450</v>
      </c>
      <c r="G25" s="10">
        <v>2800</v>
      </c>
      <c r="H25" s="43">
        <v>11</v>
      </c>
      <c r="I25" s="50">
        <f>SUM(J25:N25)</f>
        <v>4095</v>
      </c>
      <c r="J25" s="10">
        <v>100</v>
      </c>
      <c r="K25" s="10">
        <v>1450</v>
      </c>
      <c r="L25" s="10">
        <v>445</v>
      </c>
      <c r="M25" s="10">
        <v>260</v>
      </c>
      <c r="N25" s="10">
        <v>1840</v>
      </c>
      <c r="O25" s="29">
        <f t="shared" si="4"/>
        <v>120.83333333333333</v>
      </c>
      <c r="P25" s="43">
        <v>11</v>
      </c>
    </row>
    <row r="26" spans="1:16" ht="18.75" customHeight="1">
      <c r="A26" s="35" t="s">
        <v>24</v>
      </c>
      <c r="B26" s="51">
        <f>SUM(C26:G26)</f>
        <v>39207</v>
      </c>
      <c r="C26" s="11">
        <v>38967</v>
      </c>
      <c r="D26" s="11"/>
      <c r="E26" s="11"/>
      <c r="F26" s="11">
        <v>200</v>
      </c>
      <c r="G26" s="11">
        <v>40</v>
      </c>
      <c r="H26" s="53">
        <v>179</v>
      </c>
      <c r="I26" s="51">
        <f>SUM(J26:N26)</f>
        <v>45460</v>
      </c>
      <c r="J26" s="11">
        <v>45200</v>
      </c>
      <c r="K26" s="11"/>
      <c r="L26" s="11"/>
      <c r="M26" s="11">
        <v>230</v>
      </c>
      <c r="N26" s="11">
        <v>30</v>
      </c>
      <c r="O26" s="29">
        <f t="shared" si="4"/>
        <v>0</v>
      </c>
      <c r="P26" s="53">
        <v>400</v>
      </c>
    </row>
    <row r="27" spans="1:16" ht="18.75" customHeight="1">
      <c r="A27" s="54" t="s">
        <v>25</v>
      </c>
      <c r="B27" s="51">
        <f aca="true" t="shared" si="7" ref="B27:B32">SUM(C27:G27)</f>
        <v>14017</v>
      </c>
      <c r="C27" s="11">
        <v>13945</v>
      </c>
      <c r="D27" s="11">
        <v>72</v>
      </c>
      <c r="E27" s="11"/>
      <c r="F27" s="11"/>
      <c r="G27" s="11"/>
      <c r="H27" s="53">
        <v>60</v>
      </c>
      <c r="I27" s="51">
        <f aca="true" t="shared" si="8" ref="I27:I32">SUM(J27:N27)</f>
        <v>16083</v>
      </c>
      <c r="J27" s="11">
        <v>16000</v>
      </c>
      <c r="K27" s="11">
        <v>83</v>
      </c>
      <c r="L27" s="11"/>
      <c r="M27" s="11"/>
      <c r="N27" s="11"/>
      <c r="O27" s="29">
        <f t="shared" si="4"/>
        <v>115.27777777777777</v>
      </c>
      <c r="P27" s="53">
        <v>82</v>
      </c>
    </row>
    <row r="28" spans="1:16" ht="18.75" customHeight="1">
      <c r="A28" s="35" t="s">
        <v>26</v>
      </c>
      <c r="B28" s="51">
        <f t="shared" si="7"/>
        <v>0</v>
      </c>
      <c r="C28" s="11"/>
      <c r="D28" s="11"/>
      <c r="E28" s="11"/>
      <c r="F28" s="11"/>
      <c r="G28" s="11"/>
      <c r="H28" s="53"/>
      <c r="I28" s="51">
        <f t="shared" si="8"/>
        <v>0</v>
      </c>
      <c r="J28" s="11"/>
      <c r="K28" s="11"/>
      <c r="L28" s="11"/>
      <c r="M28" s="11"/>
      <c r="N28" s="11"/>
      <c r="O28" s="29">
        <f t="shared" si="4"/>
        <v>0</v>
      </c>
      <c r="P28" s="53"/>
    </row>
    <row r="29" spans="1:16" ht="18.75" customHeight="1">
      <c r="A29" s="35" t="s">
        <v>27</v>
      </c>
      <c r="B29" s="51">
        <f t="shared" si="7"/>
        <v>1058</v>
      </c>
      <c r="C29" s="11"/>
      <c r="D29" s="11">
        <v>1058</v>
      </c>
      <c r="E29" s="11"/>
      <c r="F29" s="11"/>
      <c r="G29" s="11"/>
      <c r="H29" s="53"/>
      <c r="I29" s="51">
        <f t="shared" si="8"/>
        <v>1120</v>
      </c>
      <c r="J29" s="11"/>
      <c r="K29" s="11">
        <v>1120</v>
      </c>
      <c r="L29" s="11"/>
      <c r="M29" s="11"/>
      <c r="N29" s="11"/>
      <c r="O29" s="29">
        <f t="shared" si="4"/>
        <v>105.86011342155008</v>
      </c>
      <c r="P29" s="53"/>
    </row>
    <row r="30" spans="1:16" ht="18.75" customHeight="1">
      <c r="A30" s="55" t="s">
        <v>49</v>
      </c>
      <c r="B30" s="51">
        <f t="shared" si="7"/>
        <v>858</v>
      </c>
      <c r="C30" s="12"/>
      <c r="D30" s="12">
        <v>858</v>
      </c>
      <c r="E30" s="13"/>
      <c r="F30" s="13"/>
      <c r="G30" s="13"/>
      <c r="H30" s="57"/>
      <c r="I30" s="51">
        <f t="shared" si="8"/>
        <v>858</v>
      </c>
      <c r="J30" s="12"/>
      <c r="K30" s="12">
        <v>858</v>
      </c>
      <c r="L30" s="13"/>
      <c r="M30" s="13"/>
      <c r="N30" s="13"/>
      <c r="O30" s="29">
        <f t="shared" si="4"/>
        <v>100</v>
      </c>
      <c r="P30" s="57"/>
    </row>
    <row r="31" spans="1:16" ht="18.75" customHeight="1">
      <c r="A31" s="55" t="s">
        <v>50</v>
      </c>
      <c r="B31" s="51">
        <f t="shared" si="7"/>
        <v>1097</v>
      </c>
      <c r="C31" s="12"/>
      <c r="D31" s="12"/>
      <c r="E31" s="13"/>
      <c r="F31" s="13">
        <v>1097</v>
      </c>
      <c r="G31" s="13"/>
      <c r="H31" s="57"/>
      <c r="I31" s="51">
        <f t="shared" si="8"/>
        <v>0</v>
      </c>
      <c r="J31" s="12"/>
      <c r="K31" s="12"/>
      <c r="L31" s="13"/>
      <c r="M31" s="13"/>
      <c r="N31" s="13"/>
      <c r="O31" s="29">
        <f t="shared" si="4"/>
        <v>0</v>
      </c>
      <c r="P31" s="57"/>
    </row>
    <row r="32" spans="1:16" ht="18.75" customHeight="1" thickBot="1">
      <c r="A32" s="58" t="s">
        <v>28</v>
      </c>
      <c r="B32" s="111">
        <f t="shared" si="7"/>
        <v>5</v>
      </c>
      <c r="C32" s="14"/>
      <c r="D32" s="14"/>
      <c r="E32" s="15"/>
      <c r="F32" s="15">
        <v>5</v>
      </c>
      <c r="G32" s="15"/>
      <c r="H32" s="62"/>
      <c r="I32" s="111">
        <f t="shared" si="8"/>
        <v>0</v>
      </c>
      <c r="J32" s="14"/>
      <c r="K32" s="14"/>
      <c r="L32" s="15"/>
      <c r="M32" s="15"/>
      <c r="N32" s="15"/>
      <c r="O32" s="29">
        <f t="shared" si="4"/>
        <v>0</v>
      </c>
      <c r="P32" s="62">
        <v>10</v>
      </c>
    </row>
    <row r="33" spans="1:16" ht="18.75" customHeight="1" thickBot="1" thickTop="1">
      <c r="A33" s="58" t="s">
        <v>47</v>
      </c>
      <c r="B33" s="63">
        <f>SUM(B9-B18)</f>
        <v>0</v>
      </c>
      <c r="C33" s="64" t="s">
        <v>7</v>
      </c>
      <c r="D33" s="64" t="s">
        <v>7</v>
      </c>
      <c r="E33" s="65" t="s">
        <v>7</v>
      </c>
      <c r="F33" s="65" t="s">
        <v>7</v>
      </c>
      <c r="G33" s="66" t="s">
        <v>7</v>
      </c>
      <c r="H33" s="113">
        <f>SUM(H9-H18)</f>
        <v>200</v>
      </c>
      <c r="I33" s="112">
        <f>SUM(I9-I18)</f>
        <v>0</v>
      </c>
      <c r="J33" s="16" t="s">
        <v>7</v>
      </c>
      <c r="K33" s="16" t="s">
        <v>7</v>
      </c>
      <c r="L33" s="17" t="s">
        <v>7</v>
      </c>
      <c r="M33" s="17" t="s">
        <v>7</v>
      </c>
      <c r="N33" s="17" t="s">
        <v>7</v>
      </c>
      <c r="O33" s="66" t="s">
        <v>7</v>
      </c>
      <c r="P33" s="69">
        <f>SUM(P9-P18)</f>
        <v>297</v>
      </c>
    </row>
    <row r="34" spans="1:16" ht="12.75" customHeight="1" thickTop="1">
      <c r="A34" s="23"/>
      <c r="B34" s="70"/>
      <c r="C34" s="18"/>
      <c r="D34" s="18"/>
      <c r="E34" s="18"/>
      <c r="F34" s="18"/>
      <c r="G34" s="18"/>
      <c r="H34" s="70"/>
      <c r="I34" s="70"/>
      <c r="J34" s="18"/>
      <c r="K34" s="18"/>
      <c r="L34" s="18"/>
      <c r="M34" s="18"/>
      <c r="N34" s="18"/>
      <c r="O34" s="18"/>
      <c r="P34" s="70"/>
    </row>
    <row r="35" spans="1:16" ht="12.75" customHeight="1">
      <c r="A35" s="71" t="s">
        <v>29</v>
      </c>
      <c r="B35" s="70"/>
      <c r="C35" s="18"/>
      <c r="D35" s="18"/>
      <c r="E35" s="18"/>
      <c r="F35" s="18"/>
      <c r="G35" s="18"/>
      <c r="H35" s="70"/>
      <c r="I35" s="70"/>
      <c r="J35" s="18"/>
      <c r="K35" s="18"/>
      <c r="L35" s="18"/>
      <c r="M35" s="18"/>
      <c r="N35" s="18"/>
      <c r="O35" s="18"/>
      <c r="P35" s="70"/>
    </row>
    <row r="36" spans="1:16" ht="12.75" customHeight="1">
      <c r="A36" s="71"/>
      <c r="B36" s="70"/>
      <c r="C36" s="18"/>
      <c r="D36" s="18"/>
      <c r="E36" s="18"/>
      <c r="F36" s="18"/>
      <c r="G36" s="18"/>
      <c r="H36" s="70"/>
      <c r="I36" s="70"/>
      <c r="J36" s="18"/>
      <c r="K36" s="18"/>
      <c r="L36" s="18"/>
      <c r="M36" s="18"/>
      <c r="N36" s="18"/>
      <c r="O36" s="18"/>
      <c r="P36" s="70"/>
    </row>
    <row r="37" spans="1:16" ht="12.75" customHeight="1">
      <c r="A37" s="71"/>
      <c r="B37" s="70"/>
      <c r="C37" s="18"/>
      <c r="D37" s="18"/>
      <c r="E37" s="18"/>
      <c r="F37" s="18"/>
      <c r="G37" s="18"/>
      <c r="H37" s="70"/>
      <c r="I37" s="70"/>
      <c r="J37" s="18"/>
      <c r="K37" s="18"/>
      <c r="L37" s="18"/>
      <c r="M37" s="18"/>
      <c r="N37" s="18"/>
      <c r="O37" s="18"/>
      <c r="P37" s="70"/>
    </row>
    <row r="38" spans="1:16" ht="12.75" customHeight="1">
      <c r="A38" s="71"/>
      <c r="B38" s="70"/>
      <c r="C38" s="18"/>
      <c r="D38" s="18"/>
      <c r="E38" s="18"/>
      <c r="F38" s="18"/>
      <c r="G38" s="18"/>
      <c r="H38" s="70"/>
      <c r="I38" s="70"/>
      <c r="J38" s="18"/>
      <c r="K38" s="18"/>
      <c r="L38" s="18"/>
      <c r="M38" s="18"/>
      <c r="N38" s="18"/>
      <c r="O38" s="18"/>
      <c r="P38" s="70"/>
    </row>
    <row r="39" spans="1:16" ht="12.75" customHeight="1">
      <c r="A39" s="71"/>
      <c r="B39" s="70"/>
      <c r="C39" s="18"/>
      <c r="D39" s="18"/>
      <c r="E39" s="18"/>
      <c r="F39" s="18"/>
      <c r="G39" s="18"/>
      <c r="H39" s="70"/>
      <c r="I39" s="70"/>
      <c r="J39" s="18"/>
      <c r="K39" s="18"/>
      <c r="L39" s="18"/>
      <c r="M39" s="18"/>
      <c r="N39" s="18"/>
      <c r="O39" s="18"/>
      <c r="P39" s="70"/>
    </row>
    <row r="40" spans="1:15" ht="12.75">
      <c r="A40" s="22" t="s">
        <v>31</v>
      </c>
      <c r="B40" s="233"/>
      <c r="C40" s="233"/>
      <c r="D40" s="22"/>
      <c r="E40" s="22"/>
      <c r="F40" s="22"/>
      <c r="G40" s="23"/>
      <c r="H40" s="23"/>
      <c r="I40" s="2"/>
      <c r="J40" s="2"/>
      <c r="K40" s="2"/>
      <c r="L40" s="2"/>
      <c r="M40" s="2"/>
      <c r="N40" s="2"/>
      <c r="O40" s="2"/>
    </row>
    <row r="41" spans="1:15" ht="12.75">
      <c r="A41" s="72" t="s">
        <v>37</v>
      </c>
      <c r="C41" s="72"/>
      <c r="D41" s="72"/>
      <c r="E41" s="72"/>
      <c r="F41" s="72"/>
      <c r="G41" s="1"/>
      <c r="H41" s="1"/>
      <c r="K41" s="1"/>
      <c r="L41" s="1"/>
      <c r="M41" s="1"/>
      <c r="N41" s="1"/>
      <c r="O41" s="1"/>
    </row>
    <row r="42" spans="1:8" ht="12.75">
      <c r="A42" s="72" t="s">
        <v>32</v>
      </c>
      <c r="B42" s="73"/>
      <c r="C42" s="72"/>
      <c r="D42" s="72"/>
      <c r="E42" s="72"/>
      <c r="F42" s="72"/>
      <c r="G42" s="1"/>
      <c r="H42" s="1"/>
    </row>
    <row r="49" ht="19.5" customHeight="1"/>
    <row r="50" ht="19.5" customHeight="1"/>
    <row r="51" ht="19.5" customHeight="1"/>
    <row r="52" ht="19.5" customHeight="1"/>
    <row r="53" ht="19.5" customHeight="1"/>
    <row r="82" ht="13.5" customHeight="1"/>
    <row r="85" spans="1:15" ht="12.75">
      <c r="A85" s="74"/>
      <c r="B85" s="74"/>
      <c r="C85" s="74"/>
      <c r="D85" s="74"/>
      <c r="E85" s="74"/>
      <c r="F85" s="74"/>
      <c r="G85" s="74"/>
      <c r="H85" s="74"/>
      <c r="I85" s="20"/>
      <c r="J85" s="20"/>
      <c r="K85" s="20"/>
      <c r="L85" s="20"/>
      <c r="M85" s="20"/>
      <c r="N85" s="20"/>
      <c r="O85" s="20"/>
    </row>
  </sheetData>
  <sheetProtection/>
  <mergeCells count="20">
    <mergeCell ref="A1:P1"/>
    <mergeCell ref="B5:H5"/>
    <mergeCell ref="I5:P5"/>
    <mergeCell ref="P6:P8"/>
    <mergeCell ref="B40:C40"/>
    <mergeCell ref="B6:B8"/>
    <mergeCell ref="J6:J8"/>
    <mergeCell ref="K6:K8"/>
    <mergeCell ref="C6:C8"/>
    <mergeCell ref="D6:D8"/>
    <mergeCell ref="A6:A8"/>
    <mergeCell ref="I6:I8"/>
    <mergeCell ref="O6:O8"/>
    <mergeCell ref="M6:M8"/>
    <mergeCell ref="N6:N8"/>
    <mergeCell ref="L6:L8"/>
    <mergeCell ref="H6:H8"/>
    <mergeCell ref="E6:E8"/>
    <mergeCell ref="F6:F8"/>
    <mergeCell ref="G6:G8"/>
  </mergeCells>
  <printOptions/>
  <pageMargins left="0.38" right="0.27" top="0.42" bottom="0.38" header="0.26" footer="0.26"/>
  <pageSetup fitToHeight="1" fitToWidth="1" horizontalDpi="600" verticalDpi="600" orientation="landscape" paperSize="9" scale="76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zoomScalePageLayoutView="0" workbookViewId="0" topLeftCell="A1">
      <selection activeCell="B40" sqref="B40:C40"/>
    </sheetView>
  </sheetViews>
  <sheetFormatPr defaultColWidth="9.00390625" defaultRowHeight="12.75"/>
  <cols>
    <col min="1" max="1" width="28.25390625" style="19" customWidth="1"/>
    <col min="2" max="2" width="10.375" style="19" customWidth="1"/>
    <col min="3" max="3" width="10.625" style="19" customWidth="1"/>
    <col min="4" max="4" width="9.75390625" style="19" customWidth="1"/>
    <col min="5" max="5" width="10.00390625" style="19" customWidth="1"/>
    <col min="6" max="8" width="9.75390625" style="19" customWidth="1"/>
    <col min="9" max="10" width="10.375" style="19" customWidth="1"/>
    <col min="11" max="12" width="10.625" style="19" customWidth="1"/>
    <col min="13" max="13" width="10.00390625" style="19" customWidth="1"/>
    <col min="14" max="14" width="10.625" style="19" customWidth="1"/>
    <col min="15" max="15" width="10.00390625" style="19" customWidth="1"/>
    <col min="16" max="16" width="10.625" style="19" customWidth="1"/>
    <col min="17" max="16384" width="9.125" style="19" customWidth="1"/>
  </cols>
  <sheetData>
    <row r="1" spans="1:16" ht="15.75">
      <c r="A1" s="227" t="s">
        <v>78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</row>
    <row r="2" spans="1:15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  <c r="O2" s="1"/>
    </row>
    <row r="3" spans="1:16" ht="15" customHeight="1">
      <c r="A3" s="22" t="s">
        <v>46</v>
      </c>
      <c r="B3" s="23" t="s">
        <v>59</v>
      </c>
      <c r="C3" s="23"/>
      <c r="D3" s="23"/>
      <c r="E3" s="23"/>
      <c r="F3" s="23"/>
      <c r="G3" s="23"/>
      <c r="H3" s="23"/>
      <c r="I3" s="2"/>
      <c r="J3" s="2"/>
      <c r="K3" s="2"/>
      <c r="L3" s="2"/>
      <c r="M3" s="2"/>
      <c r="N3" s="2"/>
      <c r="O3" s="2"/>
      <c r="P3" s="2"/>
    </row>
    <row r="4" spans="1:16" ht="15" customHeight="1" thickBot="1">
      <c r="A4" s="23"/>
      <c r="B4" s="23"/>
      <c r="C4" s="23"/>
      <c r="D4" s="23"/>
      <c r="E4" s="23"/>
      <c r="F4" s="23"/>
      <c r="G4" s="23"/>
      <c r="H4" s="23"/>
      <c r="I4" s="2"/>
      <c r="J4" s="2"/>
      <c r="K4" s="2"/>
      <c r="L4" s="2"/>
      <c r="M4" s="2"/>
      <c r="N4" s="2"/>
      <c r="O4" s="2"/>
      <c r="P4" s="24" t="s">
        <v>36</v>
      </c>
    </row>
    <row r="5" spans="1:16" ht="14.25" customHeight="1" thickTop="1">
      <c r="A5" s="119"/>
      <c r="B5" s="228" t="s">
        <v>79</v>
      </c>
      <c r="C5" s="229"/>
      <c r="D5" s="229"/>
      <c r="E5" s="229"/>
      <c r="F5" s="229"/>
      <c r="G5" s="229"/>
      <c r="H5" s="239"/>
      <c r="I5" s="240" t="s">
        <v>78</v>
      </c>
      <c r="J5" s="231"/>
      <c r="K5" s="231"/>
      <c r="L5" s="231"/>
      <c r="M5" s="231"/>
      <c r="N5" s="231"/>
      <c r="O5" s="231"/>
      <c r="P5" s="232"/>
    </row>
    <row r="6" spans="1:16" ht="23.25" customHeight="1">
      <c r="A6" s="212" t="s">
        <v>0</v>
      </c>
      <c r="B6" s="214" t="s">
        <v>33</v>
      </c>
      <c r="C6" s="218" t="s">
        <v>1</v>
      </c>
      <c r="D6" s="218" t="s">
        <v>2</v>
      </c>
      <c r="E6" s="218" t="s">
        <v>3</v>
      </c>
      <c r="F6" s="218" t="s">
        <v>4</v>
      </c>
      <c r="G6" s="224" t="s">
        <v>5</v>
      </c>
      <c r="H6" s="236" t="s">
        <v>34</v>
      </c>
      <c r="I6" s="214" t="s">
        <v>35</v>
      </c>
      <c r="J6" s="218" t="s">
        <v>1</v>
      </c>
      <c r="K6" s="218" t="s">
        <v>2</v>
      </c>
      <c r="L6" s="218" t="s">
        <v>3</v>
      </c>
      <c r="M6" s="218" t="s">
        <v>4</v>
      </c>
      <c r="N6" s="218" t="s">
        <v>5</v>
      </c>
      <c r="O6" s="216" t="s">
        <v>64</v>
      </c>
      <c r="P6" s="222" t="s">
        <v>34</v>
      </c>
    </row>
    <row r="7" spans="1:16" ht="18.75" customHeight="1">
      <c r="A7" s="212"/>
      <c r="B7" s="214"/>
      <c r="C7" s="234"/>
      <c r="D7" s="234"/>
      <c r="E7" s="219"/>
      <c r="F7" s="219"/>
      <c r="G7" s="225"/>
      <c r="H7" s="237"/>
      <c r="I7" s="214"/>
      <c r="J7" s="234"/>
      <c r="K7" s="234"/>
      <c r="L7" s="219"/>
      <c r="M7" s="219"/>
      <c r="N7" s="219"/>
      <c r="O7" s="216"/>
      <c r="P7" s="222"/>
    </row>
    <row r="8" spans="1:16" ht="17.25" customHeight="1">
      <c r="A8" s="213"/>
      <c r="B8" s="215"/>
      <c r="C8" s="235"/>
      <c r="D8" s="235"/>
      <c r="E8" s="220"/>
      <c r="F8" s="220"/>
      <c r="G8" s="226"/>
      <c r="H8" s="238"/>
      <c r="I8" s="215"/>
      <c r="J8" s="235"/>
      <c r="K8" s="235"/>
      <c r="L8" s="220"/>
      <c r="M8" s="220"/>
      <c r="N8" s="220"/>
      <c r="O8" s="217"/>
      <c r="P8" s="223"/>
    </row>
    <row r="9" spans="1:16" ht="18.75" customHeight="1">
      <c r="A9" s="25" t="s">
        <v>6</v>
      </c>
      <c r="B9" s="26">
        <f>SUM(B10:B14)</f>
        <v>61469</v>
      </c>
      <c r="C9" s="3" t="s">
        <v>7</v>
      </c>
      <c r="D9" s="3" t="s">
        <v>7</v>
      </c>
      <c r="E9" s="4" t="s">
        <v>7</v>
      </c>
      <c r="F9" s="4" t="s">
        <v>7</v>
      </c>
      <c r="G9" s="4" t="s">
        <v>7</v>
      </c>
      <c r="H9" s="27">
        <f>SUM(H15:H17)</f>
        <v>640</v>
      </c>
      <c r="I9" s="28">
        <f>SUM(I10:I14)</f>
        <v>69368</v>
      </c>
      <c r="J9" s="3" t="s">
        <v>7</v>
      </c>
      <c r="K9" s="3" t="s">
        <v>7</v>
      </c>
      <c r="L9" s="4" t="s">
        <v>7</v>
      </c>
      <c r="M9" s="4" t="s">
        <v>7</v>
      </c>
      <c r="N9" s="4" t="s">
        <v>7</v>
      </c>
      <c r="O9" s="29" t="s">
        <v>7</v>
      </c>
      <c r="P9" s="30">
        <f>SUM(P15:P17)</f>
        <v>990</v>
      </c>
    </row>
    <row r="10" spans="1:16" ht="18.75" customHeight="1">
      <c r="A10" s="31" t="s">
        <v>8</v>
      </c>
      <c r="B10" s="21">
        <f>SUM('FP-celá organizace'!B10-'FP-MŠ J. + MŠ A.Č.'!B10)</f>
        <v>46799</v>
      </c>
      <c r="C10" s="5" t="s">
        <v>7</v>
      </c>
      <c r="D10" s="5" t="s">
        <v>7</v>
      </c>
      <c r="E10" s="6" t="s">
        <v>7</v>
      </c>
      <c r="F10" s="6" t="s">
        <v>7</v>
      </c>
      <c r="G10" s="6" t="s">
        <v>7</v>
      </c>
      <c r="H10" s="32" t="s">
        <v>7</v>
      </c>
      <c r="I10" s="21">
        <f>SUM('FP-celá organizace'!I10-'FP-MŠ J. + MŠ A.Č.'!I10)</f>
        <v>55300</v>
      </c>
      <c r="J10" s="5" t="s">
        <v>7</v>
      </c>
      <c r="K10" s="5" t="s">
        <v>7</v>
      </c>
      <c r="L10" s="6" t="s">
        <v>7</v>
      </c>
      <c r="M10" s="6" t="s">
        <v>7</v>
      </c>
      <c r="N10" s="6" t="s">
        <v>7</v>
      </c>
      <c r="O10" s="33" t="s">
        <v>7</v>
      </c>
      <c r="P10" s="34" t="s">
        <v>7</v>
      </c>
    </row>
    <row r="11" spans="1:16" ht="18.75" customHeight="1">
      <c r="A11" s="31" t="s">
        <v>9</v>
      </c>
      <c r="B11" s="21">
        <f>SUM('FP-celá organizace'!B11-'FP-MŠ J. + MŠ A.Č.'!B11)</f>
        <v>5778</v>
      </c>
      <c r="C11" s="5" t="s">
        <v>7</v>
      </c>
      <c r="D11" s="5" t="s">
        <v>7</v>
      </c>
      <c r="E11" s="6" t="s">
        <v>7</v>
      </c>
      <c r="F11" s="6" t="s">
        <v>7</v>
      </c>
      <c r="G11" s="6" t="s">
        <v>7</v>
      </c>
      <c r="H11" s="32" t="s">
        <v>7</v>
      </c>
      <c r="I11" s="21">
        <f>SUM('FP-celá organizace'!I11-'FP-MŠ J. + MŠ A.Č.'!I11)</f>
        <v>6263</v>
      </c>
      <c r="J11" s="5" t="s">
        <v>7</v>
      </c>
      <c r="K11" s="5" t="s">
        <v>7</v>
      </c>
      <c r="L11" s="6" t="s">
        <v>7</v>
      </c>
      <c r="M11" s="6" t="s">
        <v>7</v>
      </c>
      <c r="N11" s="6" t="s">
        <v>7</v>
      </c>
      <c r="O11" s="33" t="s">
        <v>7</v>
      </c>
      <c r="P11" s="34" t="s">
        <v>7</v>
      </c>
    </row>
    <row r="12" spans="1:16" ht="18.75" customHeight="1">
      <c r="A12" s="31" t="s">
        <v>10</v>
      </c>
      <c r="B12" s="21">
        <f>SUM('FP-celá organizace'!B12-'FP-MŠ J. + MŠ A.Č.'!B12)</f>
        <v>2982</v>
      </c>
      <c r="C12" s="5" t="s">
        <v>7</v>
      </c>
      <c r="D12" s="5" t="s">
        <v>7</v>
      </c>
      <c r="E12" s="6" t="s">
        <v>7</v>
      </c>
      <c r="F12" s="6" t="s">
        <v>7</v>
      </c>
      <c r="G12" s="6" t="s">
        <v>7</v>
      </c>
      <c r="H12" s="32" t="s">
        <v>7</v>
      </c>
      <c r="I12" s="21">
        <f>SUM('FP-celá organizace'!I12-'FP-MŠ J. + MŠ A.Č.'!I12)</f>
        <v>1355</v>
      </c>
      <c r="J12" s="5" t="s">
        <v>7</v>
      </c>
      <c r="K12" s="5" t="s">
        <v>7</v>
      </c>
      <c r="L12" s="6" t="s">
        <v>7</v>
      </c>
      <c r="M12" s="6" t="s">
        <v>7</v>
      </c>
      <c r="N12" s="6" t="s">
        <v>7</v>
      </c>
      <c r="O12" s="33" t="s">
        <v>7</v>
      </c>
      <c r="P12" s="34" t="s">
        <v>7</v>
      </c>
    </row>
    <row r="13" spans="1:16" ht="18.75" customHeight="1">
      <c r="A13" s="31" t="s">
        <v>11</v>
      </c>
      <c r="B13" s="21">
        <f>SUM('FP-celá organizace'!B13-'FP-MŠ J. + MŠ A.Č.'!B13)</f>
        <v>2800</v>
      </c>
      <c r="C13" s="5" t="s">
        <v>7</v>
      </c>
      <c r="D13" s="5" t="s">
        <v>7</v>
      </c>
      <c r="E13" s="6" t="s">
        <v>7</v>
      </c>
      <c r="F13" s="6" t="s">
        <v>7</v>
      </c>
      <c r="G13" s="6" t="s">
        <v>7</v>
      </c>
      <c r="H13" s="32" t="s">
        <v>7</v>
      </c>
      <c r="I13" s="21">
        <f>SUM('FP-celá organizace'!I13-'FP-MŠ J. + MŠ A.Č.'!I13)</f>
        <v>1830</v>
      </c>
      <c r="J13" s="5" t="s">
        <v>7</v>
      </c>
      <c r="K13" s="5" t="s">
        <v>7</v>
      </c>
      <c r="L13" s="6" t="s">
        <v>7</v>
      </c>
      <c r="M13" s="6" t="s">
        <v>7</v>
      </c>
      <c r="N13" s="6" t="s">
        <v>7</v>
      </c>
      <c r="O13" s="33" t="s">
        <v>7</v>
      </c>
      <c r="P13" s="34" t="s">
        <v>7</v>
      </c>
    </row>
    <row r="14" spans="1:16" ht="18.75" customHeight="1">
      <c r="A14" s="35" t="s">
        <v>12</v>
      </c>
      <c r="B14" s="77">
        <f>SUM('FP-celá organizace'!B14-'FP-MŠ J. + MŠ A.Č.'!B14)</f>
        <v>3110</v>
      </c>
      <c r="C14" s="7" t="s">
        <v>7</v>
      </c>
      <c r="D14" s="7" t="s">
        <v>7</v>
      </c>
      <c r="E14" s="7" t="s">
        <v>7</v>
      </c>
      <c r="F14" s="7" t="s">
        <v>7</v>
      </c>
      <c r="G14" s="37" t="s">
        <v>7</v>
      </c>
      <c r="H14" s="38">
        <f>SUM(H15:H17)</f>
        <v>640</v>
      </c>
      <c r="I14" s="77">
        <f>SUM('FP-celá organizace'!I14-'FP-MŠ J. + MŠ A.Č.'!I14)</f>
        <v>4620</v>
      </c>
      <c r="J14" s="7" t="s">
        <v>7</v>
      </c>
      <c r="K14" s="7" t="s">
        <v>7</v>
      </c>
      <c r="L14" s="7" t="s">
        <v>7</v>
      </c>
      <c r="M14" s="7" t="s">
        <v>7</v>
      </c>
      <c r="N14" s="7" t="s">
        <v>7</v>
      </c>
      <c r="O14" s="29" t="s">
        <v>7</v>
      </c>
      <c r="P14" s="30">
        <f>SUM(P15:P17)</f>
        <v>990</v>
      </c>
    </row>
    <row r="15" spans="1:16" ht="18.75" customHeight="1">
      <c r="A15" s="39" t="s">
        <v>13</v>
      </c>
      <c r="B15" s="21">
        <f>SUM('FP-celá organizace'!B15-'FP-MŠ J. + MŠ A.Č.'!B15)</f>
        <v>1160</v>
      </c>
      <c r="C15" s="8" t="s">
        <v>7</v>
      </c>
      <c r="D15" s="8" t="s">
        <v>7</v>
      </c>
      <c r="E15" s="8" t="s">
        <v>7</v>
      </c>
      <c r="F15" s="8" t="s">
        <v>7</v>
      </c>
      <c r="G15" s="41" t="s">
        <v>7</v>
      </c>
      <c r="H15" s="42">
        <f>SUM('FP-celá organizace'!H15-'FP-MŠ J. + MŠ A.Č.'!H15)</f>
        <v>80</v>
      </c>
      <c r="I15" s="21">
        <f>SUM('FP-celá organizace'!I15-'FP-MŠ J. + MŠ A.Č.'!I15)</f>
        <v>1570</v>
      </c>
      <c r="J15" s="8" t="s">
        <v>7</v>
      </c>
      <c r="K15" s="8" t="s">
        <v>7</v>
      </c>
      <c r="L15" s="8" t="s">
        <v>7</v>
      </c>
      <c r="M15" s="8" t="s">
        <v>7</v>
      </c>
      <c r="N15" s="8" t="s">
        <v>7</v>
      </c>
      <c r="O15" s="33" t="s">
        <v>7</v>
      </c>
      <c r="P15" s="43">
        <f>SUM('FP-celá organizace'!P15-'FP-MŠ J. + MŠ A.Č.'!P15)</f>
        <v>300</v>
      </c>
    </row>
    <row r="16" spans="1:16" ht="18.75" customHeight="1">
      <c r="A16" s="39" t="s">
        <v>14</v>
      </c>
      <c r="B16" s="21">
        <f>SUM('FP-celá organizace'!B16-'FP-MŠ J. + MŠ A.Č.'!B16)</f>
        <v>1950</v>
      </c>
      <c r="C16" s="8" t="s">
        <v>7</v>
      </c>
      <c r="D16" s="8" t="s">
        <v>7</v>
      </c>
      <c r="E16" s="8" t="s">
        <v>7</v>
      </c>
      <c r="F16" s="8" t="s">
        <v>7</v>
      </c>
      <c r="G16" s="41" t="s">
        <v>7</v>
      </c>
      <c r="H16" s="42">
        <f>SUM('FP-celá organizace'!H16-'FP-MŠ J. + MŠ A.Č.'!H16)</f>
        <v>30</v>
      </c>
      <c r="I16" s="21">
        <f>SUM('FP-celá organizace'!I16-'FP-MŠ J. + MŠ A.Č.'!I16)</f>
        <v>3050</v>
      </c>
      <c r="J16" s="8" t="s">
        <v>7</v>
      </c>
      <c r="K16" s="8" t="s">
        <v>7</v>
      </c>
      <c r="L16" s="8" t="s">
        <v>7</v>
      </c>
      <c r="M16" s="8" t="s">
        <v>7</v>
      </c>
      <c r="N16" s="8" t="s">
        <v>7</v>
      </c>
      <c r="O16" s="33" t="s">
        <v>7</v>
      </c>
      <c r="P16" s="43">
        <f>SUM('FP-celá organizace'!P16-'FP-MŠ J. + MŠ A.Č.'!P16)</f>
        <v>40</v>
      </c>
    </row>
    <row r="17" spans="1:16" ht="18.75" customHeight="1" thickBot="1">
      <c r="A17" s="44" t="s">
        <v>15</v>
      </c>
      <c r="B17" s="78">
        <f>SUM('FP-celá organizace'!B17-'FP-MŠ J. + MŠ A.Č.'!B17)</f>
        <v>0</v>
      </c>
      <c r="C17" s="9" t="s">
        <v>7</v>
      </c>
      <c r="D17" s="9" t="s">
        <v>7</v>
      </c>
      <c r="E17" s="9" t="s">
        <v>7</v>
      </c>
      <c r="F17" s="9" t="s">
        <v>7</v>
      </c>
      <c r="G17" s="46" t="s">
        <v>7</v>
      </c>
      <c r="H17" s="94">
        <f>SUM('FP-celá organizace'!H17-'FP-MŠ J. + MŠ A.Č.'!H17)</f>
        <v>530</v>
      </c>
      <c r="I17" s="78">
        <f>SUM('FP-celá organizace'!I17-'FP-MŠ J. + MŠ A.Č.'!I17)</f>
        <v>0</v>
      </c>
      <c r="J17" s="9" t="s">
        <v>7</v>
      </c>
      <c r="K17" s="9" t="s">
        <v>7</v>
      </c>
      <c r="L17" s="9" t="s">
        <v>7</v>
      </c>
      <c r="M17" s="9" t="s">
        <v>7</v>
      </c>
      <c r="N17" s="9" t="s">
        <v>7</v>
      </c>
      <c r="O17" s="48" t="s">
        <v>7</v>
      </c>
      <c r="P17" s="49">
        <f>SUM('FP-celá organizace'!P17-'FP-MŠ J. + MŠ A.Č.'!P17)</f>
        <v>650</v>
      </c>
    </row>
    <row r="18" spans="1:16" ht="18.75" customHeight="1" thickTop="1">
      <c r="A18" s="25" t="s">
        <v>16</v>
      </c>
      <c r="B18" s="79">
        <f aca="true" t="shared" si="0" ref="B18:N18">SUM(B19+B23+B26+B27+B28+B29+B30+B31+B32)</f>
        <v>61469</v>
      </c>
      <c r="C18" s="7">
        <f t="shared" si="0"/>
        <v>46799</v>
      </c>
      <c r="D18" s="7">
        <f t="shared" si="0"/>
        <v>5778</v>
      </c>
      <c r="E18" s="7">
        <f t="shared" si="0"/>
        <v>3140</v>
      </c>
      <c r="F18" s="7">
        <f t="shared" si="0"/>
        <v>2952</v>
      </c>
      <c r="G18" s="7">
        <f t="shared" si="0"/>
        <v>2800</v>
      </c>
      <c r="H18" s="38">
        <f t="shared" si="0"/>
        <v>440</v>
      </c>
      <c r="I18" s="28">
        <f t="shared" si="0"/>
        <v>69368</v>
      </c>
      <c r="J18" s="7">
        <f t="shared" si="0"/>
        <v>55300</v>
      </c>
      <c r="K18" s="7">
        <f t="shared" si="0"/>
        <v>6263</v>
      </c>
      <c r="L18" s="7">
        <f t="shared" si="0"/>
        <v>4620</v>
      </c>
      <c r="M18" s="7">
        <f t="shared" si="0"/>
        <v>1355</v>
      </c>
      <c r="N18" s="7">
        <f t="shared" si="0"/>
        <v>1830</v>
      </c>
      <c r="O18" s="29">
        <f>IF(D18=0,,(K18/D18)*100)</f>
        <v>108.3939079266182</v>
      </c>
      <c r="P18" s="80">
        <f>SUM(P19+P23+P26+P27+P28+P29+P30+P31+P32)</f>
        <v>693</v>
      </c>
    </row>
    <row r="19" spans="1:16" ht="18.75" customHeight="1">
      <c r="A19" s="35" t="s">
        <v>17</v>
      </c>
      <c r="B19" s="36">
        <f aca="true" t="shared" si="1" ref="B19:N19">SUM(B20:B22)</f>
        <v>6871</v>
      </c>
      <c r="C19" s="7">
        <f t="shared" si="1"/>
        <v>671</v>
      </c>
      <c r="D19" s="7">
        <f t="shared" si="1"/>
        <v>2760</v>
      </c>
      <c r="E19" s="7">
        <f t="shared" si="1"/>
        <v>2710</v>
      </c>
      <c r="F19" s="7">
        <f t="shared" si="1"/>
        <v>680</v>
      </c>
      <c r="G19" s="37">
        <f t="shared" si="1"/>
        <v>50</v>
      </c>
      <c r="H19" s="38">
        <f t="shared" si="1"/>
        <v>180</v>
      </c>
      <c r="I19" s="36">
        <f t="shared" si="1"/>
        <v>8692</v>
      </c>
      <c r="J19" s="7">
        <f t="shared" si="1"/>
        <v>860</v>
      </c>
      <c r="K19" s="7">
        <f t="shared" si="1"/>
        <v>2927</v>
      </c>
      <c r="L19" s="7">
        <f t="shared" si="1"/>
        <v>4190</v>
      </c>
      <c r="M19" s="7">
        <f t="shared" si="1"/>
        <v>665</v>
      </c>
      <c r="N19" s="7">
        <f t="shared" si="1"/>
        <v>50</v>
      </c>
      <c r="O19" s="29">
        <f>IF(D19=0,,(K19/D19)*100)</f>
        <v>106.05072463768114</v>
      </c>
      <c r="P19" s="30">
        <f>SUM(P20:P22)</f>
        <v>180</v>
      </c>
    </row>
    <row r="20" spans="1:16" ht="18.75" customHeight="1">
      <c r="A20" s="39" t="s">
        <v>18</v>
      </c>
      <c r="B20" s="50">
        <f>SUM(C20:G20)</f>
        <v>3141</v>
      </c>
      <c r="C20" s="10">
        <f>SUM('FP-celá organizace'!C20-'FP-MŠ J. + MŠ A.Č.'!C20)</f>
        <v>671</v>
      </c>
      <c r="D20" s="10">
        <f>SUM('FP-celá organizace'!D20-'FP-MŠ J. + MŠ A.Č.'!D20)</f>
        <v>1360</v>
      </c>
      <c r="E20" s="10">
        <f>SUM('FP-celá organizace'!E20-'FP-MŠ J. + MŠ A.Č.'!E20)</f>
        <v>430</v>
      </c>
      <c r="F20" s="10">
        <f>SUM('FP-celá organizace'!F20-'FP-MŠ J. + MŠ A.Č.'!F20)</f>
        <v>630</v>
      </c>
      <c r="G20" s="10">
        <f>SUM('FP-celá organizace'!G20-'FP-MŠ J. + MŠ A.Č.'!G20)</f>
        <v>50</v>
      </c>
      <c r="H20" s="81">
        <f>SUM('FP-celá organizace'!H20-'FP-MŠ J. + MŠ A.Č.'!H20)</f>
        <v>20</v>
      </c>
      <c r="I20" s="82">
        <f>SUM(J20:N20)</f>
        <v>3673</v>
      </c>
      <c r="J20" s="10">
        <f>SUM('FP-celá organizace'!J20-'FP-MŠ J. + MŠ A.Č.'!J20)</f>
        <v>860</v>
      </c>
      <c r="K20" s="10">
        <f>SUM('FP-celá organizace'!K20-'FP-MŠ J. + MŠ A.Č.'!K20)</f>
        <v>1408</v>
      </c>
      <c r="L20" s="10">
        <f>SUM('FP-celá organizace'!L20-'FP-MŠ J. + MŠ A.Č.'!L20)</f>
        <v>690</v>
      </c>
      <c r="M20" s="10">
        <f>SUM('FP-celá organizace'!M20-'FP-MŠ J. + MŠ A.Č.'!M20)</f>
        <v>665</v>
      </c>
      <c r="N20" s="10">
        <f>SUM('FP-celá organizace'!N20-'FP-MŠ J. + MŠ A.Č.'!N20)</f>
        <v>50</v>
      </c>
      <c r="O20" s="29">
        <f aca="true" t="shared" si="2" ref="O20:O32">IF(D20=0,,(K20/D20)*100)</f>
        <v>103.5294117647059</v>
      </c>
      <c r="P20" s="43">
        <f>SUM('FP-celá organizace'!P20-'FP-MŠ J. + MŠ A.Č.'!P20)</f>
        <v>40</v>
      </c>
    </row>
    <row r="21" spans="1:16" ht="18.75" customHeight="1">
      <c r="A21" s="39" t="s">
        <v>19</v>
      </c>
      <c r="B21" s="50">
        <f>SUM(C21:G21)</f>
        <v>2000</v>
      </c>
      <c r="C21" s="10">
        <f>SUM('FP-celá organizace'!C21-'FP-MŠ J. + MŠ A.Č.'!C21)</f>
        <v>0</v>
      </c>
      <c r="D21" s="10">
        <f>SUM('FP-celá organizace'!D21-'FP-MŠ J. + MŠ A.Č.'!D21)</f>
        <v>0</v>
      </c>
      <c r="E21" s="10">
        <f>SUM('FP-celá organizace'!E21-'FP-MŠ J. + MŠ A.Č.'!E21)</f>
        <v>1950</v>
      </c>
      <c r="F21" s="10">
        <f>SUM('FP-celá organizace'!F21-'FP-MŠ J. + MŠ A.Č.'!F21)</f>
        <v>50</v>
      </c>
      <c r="G21" s="10">
        <f>SUM('FP-celá organizace'!G21-'FP-MŠ J. + MŠ A.Č.'!G21)</f>
        <v>0</v>
      </c>
      <c r="H21" s="42">
        <f>SUM('FP-celá organizace'!H21-'FP-MŠ J. + MŠ A.Č.'!H21)</f>
        <v>20</v>
      </c>
      <c r="I21" s="50">
        <f>SUM(J21:N21)</f>
        <v>3050</v>
      </c>
      <c r="J21" s="10">
        <f>SUM('FP-celá organizace'!J21-'FP-MŠ J. + MŠ A.Č.'!J21)</f>
        <v>0</v>
      </c>
      <c r="K21" s="10">
        <f>SUM('FP-celá organizace'!K21-'FP-MŠ J. + MŠ A.Č.'!K21)</f>
        <v>0</v>
      </c>
      <c r="L21" s="10">
        <f>SUM('FP-celá organizace'!L21-'FP-MŠ J. + MŠ A.Č.'!L21)</f>
        <v>3050</v>
      </c>
      <c r="M21" s="10">
        <f>SUM('FP-celá organizace'!M21-'FP-MŠ J. + MŠ A.Č.'!M21)</f>
        <v>0</v>
      </c>
      <c r="N21" s="10">
        <f>SUM('FP-celá organizace'!N21-'FP-MŠ J. + MŠ A.Č.'!N21)</f>
        <v>0</v>
      </c>
      <c r="O21" s="29">
        <f t="shared" si="2"/>
        <v>0</v>
      </c>
      <c r="P21" s="43">
        <f>SUM('FP-celá organizace'!P21-'FP-MŠ J. + MŠ A.Č.'!P21)</f>
        <v>20</v>
      </c>
    </row>
    <row r="22" spans="1:16" ht="18.75" customHeight="1">
      <c r="A22" s="39" t="s">
        <v>20</v>
      </c>
      <c r="B22" s="50">
        <f>SUM(C22:G22)</f>
        <v>1730</v>
      </c>
      <c r="C22" s="10">
        <f>SUM('FP-celá organizace'!C22-'FP-MŠ J. + MŠ A.Č.'!C22)</f>
        <v>0</v>
      </c>
      <c r="D22" s="10">
        <f>SUM('FP-celá organizace'!D22-'FP-MŠ J. + MŠ A.Č.'!D22)</f>
        <v>1400</v>
      </c>
      <c r="E22" s="10">
        <f>SUM('FP-celá organizace'!E22-'FP-MŠ J. + MŠ A.Č.'!E22)</f>
        <v>330</v>
      </c>
      <c r="F22" s="10">
        <f>SUM('FP-celá organizace'!F22-'FP-MŠ J. + MŠ A.Č.'!F22)</f>
        <v>0</v>
      </c>
      <c r="G22" s="10">
        <f>SUM('FP-celá organizace'!G22-'FP-MŠ J. + MŠ A.Č.'!G22)</f>
        <v>0</v>
      </c>
      <c r="H22" s="42">
        <f>SUM('FP-celá organizace'!H22-'FP-MŠ J. + MŠ A.Č.'!H22)</f>
        <v>140</v>
      </c>
      <c r="I22" s="50">
        <f>SUM(J22:N22)</f>
        <v>1969</v>
      </c>
      <c r="J22" s="10">
        <f>SUM('FP-celá organizace'!J22-'FP-MŠ J. + MŠ A.Č.'!J22)</f>
        <v>0</v>
      </c>
      <c r="K22" s="10">
        <f>SUM('FP-celá organizace'!K22-'FP-MŠ J. + MŠ A.Č.'!K22)</f>
        <v>1519</v>
      </c>
      <c r="L22" s="10">
        <f>SUM('FP-celá organizace'!L22-'FP-MŠ J. + MŠ A.Č.'!L22)</f>
        <v>450</v>
      </c>
      <c r="M22" s="10">
        <f>SUM('FP-celá organizace'!M22-'FP-MŠ J. + MŠ A.Č.'!M22)</f>
        <v>0</v>
      </c>
      <c r="N22" s="10">
        <f>SUM('FP-celá organizace'!N22-'FP-MŠ J. + MŠ A.Č.'!N22)</f>
        <v>0</v>
      </c>
      <c r="O22" s="29">
        <f t="shared" si="2"/>
        <v>108.5</v>
      </c>
      <c r="P22" s="43">
        <f>SUM('FP-celá organizace'!P22-'FP-MŠ J. + MŠ A.Č.'!P22)</f>
        <v>120</v>
      </c>
    </row>
    <row r="23" spans="1:16" ht="18.75" customHeight="1">
      <c r="A23" s="35" t="s">
        <v>21</v>
      </c>
      <c r="B23" s="51">
        <f>SUM(B24:B25)</f>
        <v>5462</v>
      </c>
      <c r="C23" s="11">
        <f>SUM('FP-celá organizace'!C23-'FP-MŠ J. + MŠ A.Č.'!C23)</f>
        <v>56</v>
      </c>
      <c r="D23" s="11">
        <f>SUM('FP-celá organizace'!D23-'FP-MŠ J. + MŠ A.Č.'!D23)</f>
        <v>1296</v>
      </c>
      <c r="E23" s="11">
        <f>SUM('FP-celá organizace'!E23-'FP-MŠ J. + MŠ A.Č.'!E23)</f>
        <v>430</v>
      </c>
      <c r="F23" s="11">
        <f>SUM('FP-celá organizace'!F23-'FP-MŠ J. + MŠ A.Č.'!F23)</f>
        <v>970</v>
      </c>
      <c r="G23" s="11">
        <f>SUM('FP-celá organizace'!G23-'FP-MŠ J. + MŠ A.Č.'!G23)</f>
        <v>2710</v>
      </c>
      <c r="H23" s="83">
        <f>SUM('FP-celá organizace'!H23-'FP-MŠ J. + MŠ A.Č.'!H23)</f>
        <v>21</v>
      </c>
      <c r="I23" s="36">
        <f>SUM(I24:I25)</f>
        <v>4261</v>
      </c>
      <c r="J23" s="11">
        <f>SUM('FP-celá organizace'!J23-'FP-MŠ J. + MŠ A.Č.'!J23)</f>
        <v>80</v>
      </c>
      <c r="K23" s="11">
        <f>SUM('FP-celá organizace'!K23-'FP-MŠ J. + MŠ A.Č.'!K23)</f>
        <v>1541</v>
      </c>
      <c r="L23" s="11">
        <f>SUM('FP-celá organizace'!L23-'FP-MŠ J. + MŠ A.Č.'!L23)</f>
        <v>430</v>
      </c>
      <c r="M23" s="11">
        <f>SUM('FP-celá organizace'!M23-'FP-MŠ J. + MŠ A.Č.'!M23)</f>
        <v>460</v>
      </c>
      <c r="N23" s="11">
        <f>SUM('FP-celá organizace'!N23-'FP-MŠ J. + MŠ A.Č.'!N23)</f>
        <v>1750</v>
      </c>
      <c r="O23" s="29">
        <f t="shared" si="2"/>
        <v>118.90432098765432</v>
      </c>
      <c r="P23" s="43">
        <f>SUM('FP-celá organizace'!P23-'FP-MŠ J. + MŠ A.Č.'!P23)</f>
        <v>21</v>
      </c>
    </row>
    <row r="24" spans="1:16" ht="18.75" customHeight="1">
      <c r="A24" s="39" t="s">
        <v>22</v>
      </c>
      <c r="B24" s="50">
        <f aca="true" t="shared" si="3" ref="B24:B32">SUM(C24:G24)</f>
        <v>849</v>
      </c>
      <c r="C24" s="10">
        <f>SUM('FP-celá organizace'!C24-'FP-MŠ J. + MŠ A.Č.'!C24)</f>
        <v>0</v>
      </c>
      <c r="D24" s="10">
        <f>SUM('FP-celá organizace'!D24-'FP-MŠ J. + MŠ A.Č.'!D24)</f>
        <v>229</v>
      </c>
      <c r="E24" s="10">
        <f>SUM('FP-celá organizace'!E24-'FP-MŠ J. + MŠ A.Č.'!E24)</f>
        <v>100</v>
      </c>
      <c r="F24" s="10">
        <f>SUM('FP-celá organizace'!F24-'FP-MŠ J. + MŠ A.Č.'!F24)</f>
        <v>520</v>
      </c>
      <c r="G24" s="10">
        <f>SUM('FP-celá organizace'!G24-'FP-MŠ J. + MŠ A.Č.'!G24)</f>
        <v>0</v>
      </c>
      <c r="H24" s="42">
        <f>SUM('FP-celá organizace'!H24-'FP-MŠ J. + MŠ A.Č.'!H24)</f>
        <v>10</v>
      </c>
      <c r="I24" s="50">
        <f>SUM(J24:N24)</f>
        <v>484</v>
      </c>
      <c r="J24" s="10">
        <f>SUM('FP-celá organizace'!J24-'FP-MŠ J. + MŠ A.Č.'!J24)</f>
        <v>0</v>
      </c>
      <c r="K24" s="10">
        <f>SUM('FP-celá organizace'!K24-'FP-MŠ J. + MŠ A.Č.'!K24)</f>
        <v>229</v>
      </c>
      <c r="L24" s="10">
        <f>SUM('FP-celá organizace'!L24-'FP-MŠ J. + MŠ A.Č.'!L24)</f>
        <v>55</v>
      </c>
      <c r="M24" s="10">
        <f>SUM('FP-celá organizace'!M24-'FP-MŠ J. + MŠ A.Č.'!M24)</f>
        <v>200</v>
      </c>
      <c r="N24" s="10">
        <f>SUM('FP-celá organizace'!N24-'FP-MŠ J. + MŠ A.Č.'!N24)</f>
        <v>0</v>
      </c>
      <c r="O24" s="29">
        <f t="shared" si="2"/>
        <v>100</v>
      </c>
      <c r="P24" s="43">
        <f>SUM('FP-celá organizace'!P24-'FP-MŠ J. + MŠ A.Č.'!P24)</f>
        <v>10</v>
      </c>
    </row>
    <row r="25" spans="1:16" ht="18.75" customHeight="1">
      <c r="A25" s="39" t="s">
        <v>23</v>
      </c>
      <c r="B25" s="50">
        <f t="shared" si="3"/>
        <v>4613</v>
      </c>
      <c r="C25" s="10">
        <f>SUM('FP-celá organizace'!C25-'FP-MŠ J. + MŠ A.Č.'!C25)</f>
        <v>56</v>
      </c>
      <c r="D25" s="10">
        <f>SUM('FP-celá organizace'!D25-'FP-MŠ J. + MŠ A.Č.'!D25)</f>
        <v>1067</v>
      </c>
      <c r="E25" s="10">
        <f>SUM('FP-celá organizace'!E25-'FP-MŠ J. + MŠ A.Č.'!E25)</f>
        <v>330</v>
      </c>
      <c r="F25" s="10">
        <f>SUM('FP-celá organizace'!F25-'FP-MŠ J. + MŠ A.Č.'!F25)</f>
        <v>450</v>
      </c>
      <c r="G25" s="10">
        <f>SUM('FP-celá organizace'!G25-'FP-MŠ J. + MŠ A.Č.'!G25)</f>
        <v>2710</v>
      </c>
      <c r="H25" s="42">
        <f>SUM('FP-celá organizace'!H25-'FP-MŠ J. + MŠ A.Č.'!H25)</f>
        <v>11</v>
      </c>
      <c r="I25" s="50">
        <f>SUM(J25:N25)</f>
        <v>3777</v>
      </c>
      <c r="J25" s="10">
        <f>SUM('FP-celá organizace'!J25-'FP-MŠ J. + MŠ A.Č.'!J25)</f>
        <v>80</v>
      </c>
      <c r="K25" s="10">
        <f>SUM('FP-celá organizace'!K25-'FP-MŠ J. + MŠ A.Č.'!K25)</f>
        <v>1312</v>
      </c>
      <c r="L25" s="10">
        <f>SUM('FP-celá organizace'!L25-'FP-MŠ J. + MŠ A.Č.'!L25)</f>
        <v>375</v>
      </c>
      <c r="M25" s="10">
        <f>SUM('FP-celá organizace'!M25-'FP-MŠ J. + MŠ A.Č.'!M25)</f>
        <v>260</v>
      </c>
      <c r="N25" s="10">
        <f>SUM('FP-celá organizace'!N25-'FP-MŠ J. + MŠ A.Č.'!N25)</f>
        <v>1750</v>
      </c>
      <c r="O25" s="29">
        <f t="shared" si="2"/>
        <v>122.96157450796625</v>
      </c>
      <c r="P25" s="43">
        <f>SUM('FP-celá organizace'!P25-'FP-MŠ J. + MŠ A.Č.'!P25)</f>
        <v>11</v>
      </c>
    </row>
    <row r="26" spans="1:16" ht="18.75" customHeight="1">
      <c r="A26" s="35" t="s">
        <v>24</v>
      </c>
      <c r="B26" s="51">
        <f t="shared" si="3"/>
        <v>34207</v>
      </c>
      <c r="C26" s="11">
        <f>SUM('FP-celá organizace'!C26-'FP-MŠ J. + MŠ A.Č.'!C26)</f>
        <v>33967</v>
      </c>
      <c r="D26" s="11">
        <f>SUM('FP-celá organizace'!D26-'FP-MŠ J. + MŠ A.Č.'!D26)</f>
        <v>0</v>
      </c>
      <c r="E26" s="11">
        <f>SUM('FP-celá organizace'!E26-'FP-MŠ J. + MŠ A.Č.'!E26)</f>
        <v>0</v>
      </c>
      <c r="F26" s="11">
        <f>SUM('FP-celá organizace'!F26-'FP-MŠ J. + MŠ A.Č.'!F26)</f>
        <v>200</v>
      </c>
      <c r="G26" s="11">
        <f>SUM('FP-celá organizace'!G26-'FP-MŠ J. + MŠ A.Č.'!G26)</f>
        <v>40</v>
      </c>
      <c r="H26" s="83">
        <f>SUM('FP-celá organizace'!H26-'FP-MŠ J. + MŠ A.Č.'!H26)</f>
        <v>179</v>
      </c>
      <c r="I26" s="51">
        <f>SUM(J26:N26)</f>
        <v>40460</v>
      </c>
      <c r="J26" s="11">
        <f>SUM('FP-celá organizace'!J26-'FP-MŠ J. + MŠ A.Č.'!J26)</f>
        <v>40200</v>
      </c>
      <c r="K26" s="11">
        <f>SUM('FP-celá organizace'!K26-'FP-MŠ J. + MŠ A.Č.'!K26)</f>
        <v>0</v>
      </c>
      <c r="L26" s="11">
        <f>SUM('FP-celá organizace'!L26-'FP-MŠ J. + MŠ A.Č.'!L26)</f>
        <v>0</v>
      </c>
      <c r="M26" s="11">
        <f>SUM('FP-celá organizace'!M26-'FP-MŠ J. + MŠ A.Č.'!M26)</f>
        <v>230</v>
      </c>
      <c r="N26" s="11">
        <f>SUM('FP-celá organizace'!N26-'FP-MŠ J. + MŠ A.Č.'!N26)</f>
        <v>30</v>
      </c>
      <c r="O26" s="29">
        <f t="shared" si="2"/>
        <v>0</v>
      </c>
      <c r="P26" s="43">
        <f>SUM('FP-celá organizace'!P26-'FP-MŠ J. + MŠ A.Č.'!P26)</f>
        <v>400</v>
      </c>
    </row>
    <row r="27" spans="1:16" ht="18.75" customHeight="1">
      <c r="A27" s="54" t="s">
        <v>25</v>
      </c>
      <c r="B27" s="51">
        <f t="shared" si="3"/>
        <v>12177</v>
      </c>
      <c r="C27" s="11">
        <f>SUM('FP-celá organizace'!C27-'FP-MŠ J. + MŠ A.Č.'!C27)</f>
        <v>12105</v>
      </c>
      <c r="D27" s="11">
        <f>SUM('FP-celá organizace'!D27-'FP-MŠ J. + MŠ A.Č.'!D27)</f>
        <v>72</v>
      </c>
      <c r="E27" s="11">
        <f>SUM('FP-celá organizace'!E27-'FP-MŠ J. + MŠ A.Č.'!E27)</f>
        <v>0</v>
      </c>
      <c r="F27" s="11">
        <f>SUM('FP-celá organizace'!F27-'FP-MŠ J. + MŠ A.Č.'!F27)</f>
        <v>0</v>
      </c>
      <c r="G27" s="11">
        <f>SUM('FP-celá organizace'!G27-'FP-MŠ J. + MŠ A.Č.'!G27)</f>
        <v>0</v>
      </c>
      <c r="H27" s="83">
        <f>SUM('FP-celá organizace'!H27-'FP-MŠ J. + MŠ A.Č.'!H27)</f>
        <v>60</v>
      </c>
      <c r="I27" s="51">
        <f aca="true" t="shared" si="4" ref="I27:I32">SUM(J27:N27)</f>
        <v>14243</v>
      </c>
      <c r="J27" s="11">
        <f>SUM('FP-celá organizace'!J27-'FP-MŠ J. + MŠ A.Č.'!J27)</f>
        <v>14160</v>
      </c>
      <c r="K27" s="11">
        <f>SUM('FP-celá organizace'!K27-'FP-MŠ J. + MŠ A.Č.'!K27)</f>
        <v>83</v>
      </c>
      <c r="L27" s="11">
        <f>SUM('FP-celá organizace'!L27-'FP-MŠ J. + MŠ A.Č.'!L27)</f>
        <v>0</v>
      </c>
      <c r="M27" s="11">
        <f>SUM('FP-celá organizace'!M27-'FP-MŠ J. + MŠ A.Č.'!M27)</f>
        <v>0</v>
      </c>
      <c r="N27" s="11">
        <f>SUM('FP-celá organizace'!N27-'FP-MŠ J. + MŠ A.Č.'!N27)</f>
        <v>0</v>
      </c>
      <c r="O27" s="29">
        <f t="shared" si="2"/>
        <v>115.27777777777777</v>
      </c>
      <c r="P27" s="43">
        <f>SUM('FP-celá organizace'!P27-'FP-MŠ J. + MŠ A.Č.'!P27)</f>
        <v>82</v>
      </c>
    </row>
    <row r="28" spans="1:16" ht="18.75" customHeight="1">
      <c r="A28" s="35" t="s">
        <v>26</v>
      </c>
      <c r="B28" s="51">
        <f t="shared" si="3"/>
        <v>0</v>
      </c>
      <c r="C28" s="11">
        <f>SUM('FP-celá organizace'!C28-'FP-MŠ J. + MŠ A.Č.'!C28)</f>
        <v>0</v>
      </c>
      <c r="D28" s="11">
        <f>SUM('FP-celá organizace'!D28-'FP-MŠ J. + MŠ A.Č.'!D28)</f>
        <v>0</v>
      </c>
      <c r="E28" s="11">
        <f>SUM('FP-celá organizace'!E28-'FP-MŠ J. + MŠ A.Č.'!E28)</f>
        <v>0</v>
      </c>
      <c r="F28" s="11">
        <f>SUM('FP-celá organizace'!F28-'FP-MŠ J. + MŠ A.Č.'!F28)</f>
        <v>0</v>
      </c>
      <c r="G28" s="11">
        <f>SUM('FP-celá organizace'!G28-'FP-MŠ J. + MŠ A.Č.'!G28)</f>
        <v>0</v>
      </c>
      <c r="H28" s="42">
        <f>SUM('FP-celá organizace'!H28-'FP-MŠ J. + MŠ A.Č.'!H28)</f>
        <v>0</v>
      </c>
      <c r="I28" s="51">
        <f t="shared" si="4"/>
        <v>0</v>
      </c>
      <c r="J28" s="11">
        <f>SUM('FP-celá organizace'!J28-'FP-MŠ J. + MŠ A.Č.'!J28)</f>
        <v>0</v>
      </c>
      <c r="K28" s="11">
        <f>SUM('FP-celá organizace'!K28-'FP-MŠ J. + MŠ A.Č.'!K28)</f>
        <v>0</v>
      </c>
      <c r="L28" s="11">
        <f>SUM('FP-celá organizace'!L28-'FP-MŠ J. + MŠ A.Č.'!L28)</f>
        <v>0</v>
      </c>
      <c r="M28" s="11">
        <f>SUM('FP-celá organizace'!M28-'FP-MŠ J. + MŠ A.Č.'!M28)</f>
        <v>0</v>
      </c>
      <c r="N28" s="11">
        <f>SUM('FP-celá organizace'!N28-'FP-MŠ J. + MŠ A.Č.'!N28)</f>
        <v>0</v>
      </c>
      <c r="O28" s="29">
        <f t="shared" si="2"/>
        <v>0</v>
      </c>
      <c r="P28" s="43">
        <f>SUM('FP-celá organizace'!P28-'FP-MŠ J. + MŠ A.Č.'!P28)</f>
        <v>0</v>
      </c>
    </row>
    <row r="29" spans="1:16" ht="18.75" customHeight="1">
      <c r="A29" s="35" t="s">
        <v>27</v>
      </c>
      <c r="B29" s="51">
        <f t="shared" si="3"/>
        <v>1018</v>
      </c>
      <c r="C29" s="11">
        <f>SUM('FP-celá organizace'!C29-'FP-MŠ J. + MŠ A.Č.'!C29)</f>
        <v>0</v>
      </c>
      <c r="D29" s="11">
        <f>SUM('FP-celá organizace'!D29-'FP-MŠ J. + MŠ A.Č.'!D29)</f>
        <v>1018</v>
      </c>
      <c r="E29" s="11">
        <f>SUM('FP-celá organizace'!E29-'FP-MŠ J. + MŠ A.Č.'!E29)</f>
        <v>0</v>
      </c>
      <c r="F29" s="11">
        <f>SUM('FP-celá organizace'!F29-'FP-MŠ J. + MŠ A.Č.'!F29)</f>
        <v>0</v>
      </c>
      <c r="G29" s="11">
        <f>SUM('FP-celá organizace'!G29-'FP-MŠ J. + MŠ A.Č.'!G29)</f>
        <v>0</v>
      </c>
      <c r="H29" s="42">
        <f>SUM('FP-celá organizace'!H29-'FP-MŠ J. + MŠ A.Č.'!H29)</f>
        <v>0</v>
      </c>
      <c r="I29" s="51">
        <f t="shared" si="4"/>
        <v>1080</v>
      </c>
      <c r="J29" s="11">
        <f>SUM('FP-celá organizace'!J29-'FP-MŠ J. + MŠ A.Č.'!J29)</f>
        <v>0</v>
      </c>
      <c r="K29" s="11">
        <f>SUM('FP-celá organizace'!K29-'FP-MŠ J. + MŠ A.Č.'!K29)</f>
        <v>1080</v>
      </c>
      <c r="L29" s="11">
        <f>SUM('FP-celá organizace'!L29-'FP-MŠ J. + MŠ A.Č.'!L29)</f>
        <v>0</v>
      </c>
      <c r="M29" s="11">
        <f>SUM('FP-celá organizace'!M29-'FP-MŠ J. + MŠ A.Č.'!M29)</f>
        <v>0</v>
      </c>
      <c r="N29" s="11">
        <f>SUM('FP-celá organizace'!N29-'FP-MŠ J. + MŠ A.Č.'!N29)</f>
        <v>0</v>
      </c>
      <c r="O29" s="29">
        <f t="shared" si="2"/>
        <v>106.09037328094301</v>
      </c>
      <c r="P29" s="43">
        <f>SUM('FP-celá organizace'!P29-'FP-MŠ J. + MŠ A.Č.'!P29)</f>
        <v>0</v>
      </c>
    </row>
    <row r="30" spans="1:16" ht="18.75" customHeight="1">
      <c r="A30" s="55" t="s">
        <v>49</v>
      </c>
      <c r="B30" s="51">
        <f t="shared" si="3"/>
        <v>632</v>
      </c>
      <c r="C30" s="11">
        <f>SUM('FP-celá organizace'!C30-'FP-MŠ J. + MŠ A.Č.'!C30)</f>
        <v>0</v>
      </c>
      <c r="D30" s="11">
        <f>SUM('FP-celá organizace'!D30-'FP-MŠ J. + MŠ A.Č.'!D30)</f>
        <v>632</v>
      </c>
      <c r="E30" s="11">
        <f>SUM('FP-celá organizace'!E30-'FP-MŠ J. + MŠ A.Č.'!E30)</f>
        <v>0</v>
      </c>
      <c r="F30" s="11">
        <f>SUM('FP-celá organizace'!F30-'FP-MŠ J. + MŠ A.Č.'!F30)</f>
        <v>0</v>
      </c>
      <c r="G30" s="11">
        <f>SUM('FP-celá organizace'!G30-'FP-MŠ J. + MŠ A.Č.'!G30)</f>
        <v>0</v>
      </c>
      <c r="H30" s="42">
        <f>SUM('FP-celá organizace'!H30-'FP-MŠ J. + MŠ A.Č.'!H30)</f>
        <v>0</v>
      </c>
      <c r="I30" s="51">
        <f t="shared" si="4"/>
        <v>632</v>
      </c>
      <c r="J30" s="11">
        <f>SUM('FP-celá organizace'!J30-'FP-MŠ J. + MŠ A.Č.'!J30)</f>
        <v>0</v>
      </c>
      <c r="K30" s="11">
        <f>SUM('FP-celá organizace'!K30-'FP-MŠ J. + MŠ A.Č.'!K30)</f>
        <v>632</v>
      </c>
      <c r="L30" s="11">
        <f>SUM('FP-celá organizace'!L30-'FP-MŠ J. + MŠ A.Č.'!L30)</f>
        <v>0</v>
      </c>
      <c r="M30" s="11">
        <f>SUM('FP-celá organizace'!M30-'FP-MŠ J. + MŠ A.Č.'!M30)</f>
        <v>0</v>
      </c>
      <c r="N30" s="11">
        <f>SUM('FP-celá organizace'!N30-'FP-MŠ J. + MŠ A.Č.'!N30)</f>
        <v>0</v>
      </c>
      <c r="O30" s="29">
        <f t="shared" si="2"/>
        <v>100</v>
      </c>
      <c r="P30" s="43">
        <f>SUM('FP-celá organizace'!P30-'FP-MŠ J. + MŠ A.Č.'!P30)</f>
        <v>0</v>
      </c>
    </row>
    <row r="31" spans="1:16" ht="18.75" customHeight="1">
      <c r="A31" s="55" t="s">
        <v>50</v>
      </c>
      <c r="B31" s="51">
        <f t="shared" si="3"/>
        <v>1097</v>
      </c>
      <c r="C31" s="11">
        <f>SUM('FP-celá organizace'!C31-'FP-MŠ J. + MŠ A.Č.'!C31)</f>
        <v>0</v>
      </c>
      <c r="D31" s="11">
        <f>SUM('FP-celá organizace'!D31-'FP-MŠ J. + MŠ A.Č.'!D31)</f>
        <v>0</v>
      </c>
      <c r="E31" s="11">
        <f>SUM('FP-celá organizace'!E31-'FP-MŠ J. + MŠ A.Č.'!E31)</f>
        <v>0</v>
      </c>
      <c r="F31" s="11">
        <f>SUM('FP-celá organizace'!F31-'FP-MŠ J. + MŠ A.Č.'!F31)</f>
        <v>1097</v>
      </c>
      <c r="G31" s="11">
        <f>SUM('FP-celá organizace'!G31-'FP-MŠ J. + MŠ A.Č.'!G31)</f>
        <v>0</v>
      </c>
      <c r="H31" s="42">
        <f>SUM('FP-celá organizace'!H31-'FP-MŠ J. + MŠ A.Č.'!H31)</f>
        <v>0</v>
      </c>
      <c r="I31" s="51">
        <f t="shared" si="4"/>
        <v>0</v>
      </c>
      <c r="J31" s="11">
        <f>SUM('FP-celá organizace'!J31-'FP-MŠ J. + MŠ A.Č.'!J31)</f>
        <v>0</v>
      </c>
      <c r="K31" s="11">
        <f>SUM('FP-celá organizace'!K31-'FP-MŠ J. + MŠ A.Č.'!K31)</f>
        <v>0</v>
      </c>
      <c r="L31" s="11">
        <f>SUM('FP-celá organizace'!L31-'FP-MŠ J. + MŠ A.Č.'!L31)</f>
        <v>0</v>
      </c>
      <c r="M31" s="11">
        <f>SUM('FP-celá organizace'!M31-'FP-MŠ J. + MŠ A.Č.'!M31)</f>
        <v>0</v>
      </c>
      <c r="N31" s="11">
        <f>SUM('FP-celá organizace'!N31-'FP-MŠ J. + MŠ A.Č.'!N31)</f>
        <v>0</v>
      </c>
      <c r="O31" s="29">
        <f t="shared" si="2"/>
        <v>0</v>
      </c>
      <c r="P31" s="43">
        <f>SUM('FP-celá organizace'!P31-'FP-MŠ J. + MŠ A.Č.'!P31)</f>
        <v>0</v>
      </c>
    </row>
    <row r="32" spans="1:16" ht="18.75" customHeight="1" thickBot="1">
      <c r="A32" s="58" t="s">
        <v>28</v>
      </c>
      <c r="B32" s="59">
        <f t="shared" si="3"/>
        <v>5</v>
      </c>
      <c r="C32" s="11">
        <f>SUM('FP-celá organizace'!C32-'FP-MŠ J. + MŠ A.Č.'!C32)</f>
        <v>0</v>
      </c>
      <c r="D32" s="11">
        <f>SUM('FP-celá organizace'!D32-'FP-MŠ J. + MŠ A.Č.'!D32)</f>
        <v>0</v>
      </c>
      <c r="E32" s="11">
        <f>SUM('FP-celá organizace'!E32-'FP-MŠ J. + MŠ A.Č.'!E32)</f>
        <v>0</v>
      </c>
      <c r="F32" s="11">
        <f>SUM('FP-celá organizace'!F32-'FP-MŠ J. + MŠ A.Č.'!F32)</f>
        <v>5</v>
      </c>
      <c r="G32" s="11">
        <f>SUM('FP-celá organizace'!G32-'FP-MŠ J. + MŠ A.Č.'!G32)</f>
        <v>0</v>
      </c>
      <c r="H32" s="84">
        <f>SUM('FP-celá organizace'!H32-'FP-MŠ J. + MŠ A.Č.'!H32)</f>
        <v>0</v>
      </c>
      <c r="I32" s="61">
        <f t="shared" si="4"/>
        <v>0</v>
      </c>
      <c r="J32" s="14">
        <f>SUM('FP-celá organizace'!J32-'FP-MŠ J. + MŠ A.Č.'!J32)</f>
        <v>0</v>
      </c>
      <c r="K32" s="14">
        <f>SUM('FP-celá organizace'!K32-'FP-MŠ J. + MŠ A.Č.'!K32)</f>
        <v>0</v>
      </c>
      <c r="L32" s="14">
        <f>SUM('FP-celá organizace'!L32-'FP-MŠ J. + MŠ A.Č.'!L32)</f>
        <v>0</v>
      </c>
      <c r="M32" s="14">
        <f>SUM('FP-celá organizace'!M32-'FP-MŠ J. + MŠ A.Č.'!M32)</f>
        <v>0</v>
      </c>
      <c r="N32" s="14">
        <f>SUM('FP-celá organizace'!N32-'FP-MŠ J. + MŠ A.Č.'!N32)</f>
        <v>0</v>
      </c>
      <c r="O32" s="29">
        <f t="shared" si="2"/>
        <v>0</v>
      </c>
      <c r="P32" s="85">
        <f>SUM('FP-celá organizace'!P32-'FP-MŠ J. + MŠ A.Č.'!P32)</f>
        <v>10</v>
      </c>
    </row>
    <row r="33" spans="1:16" ht="18.75" customHeight="1" thickBot="1" thickTop="1">
      <c r="A33" s="58" t="s">
        <v>47</v>
      </c>
      <c r="B33" s="63">
        <f>SUM(B9-B18)</f>
        <v>0</v>
      </c>
      <c r="C33" s="64" t="s">
        <v>7</v>
      </c>
      <c r="D33" s="64" t="s">
        <v>7</v>
      </c>
      <c r="E33" s="65" t="s">
        <v>7</v>
      </c>
      <c r="F33" s="65" t="s">
        <v>7</v>
      </c>
      <c r="G33" s="66" t="s">
        <v>7</v>
      </c>
      <c r="H33" s="86">
        <f>SUM(H9-H18)</f>
        <v>200</v>
      </c>
      <c r="I33" s="68">
        <f>SUM(I9-I18)</f>
        <v>0</v>
      </c>
      <c r="J33" s="87" t="s">
        <v>7</v>
      </c>
      <c r="K33" s="87" t="s">
        <v>7</v>
      </c>
      <c r="L33" s="88" t="s">
        <v>7</v>
      </c>
      <c r="M33" s="88" t="s">
        <v>7</v>
      </c>
      <c r="N33" s="88" t="s">
        <v>7</v>
      </c>
      <c r="O33" s="66" t="s">
        <v>7</v>
      </c>
      <c r="P33" s="89">
        <f>SUM(P9-P18)</f>
        <v>297</v>
      </c>
    </row>
    <row r="34" spans="1:16" ht="12.75" customHeight="1" thickTop="1">
      <c r="A34" s="23"/>
      <c r="B34" s="70"/>
      <c r="C34" s="18"/>
      <c r="D34" s="18"/>
      <c r="E34" s="18"/>
      <c r="F34" s="18"/>
      <c r="G34" s="18"/>
      <c r="H34" s="70"/>
      <c r="I34" s="70"/>
      <c r="J34" s="18"/>
      <c r="K34" s="18"/>
      <c r="L34" s="18"/>
      <c r="M34" s="18"/>
      <c r="N34" s="18"/>
      <c r="O34" s="18"/>
      <c r="P34" s="70"/>
    </row>
    <row r="35" spans="1:16" ht="12.75" customHeight="1">
      <c r="A35" s="71" t="s">
        <v>29</v>
      </c>
      <c r="B35" s="70"/>
      <c r="C35" s="18"/>
      <c r="D35" s="18"/>
      <c r="E35" s="18"/>
      <c r="F35" s="18"/>
      <c r="G35" s="18"/>
      <c r="H35" s="70"/>
      <c r="I35" s="70"/>
      <c r="J35" s="18"/>
      <c r="K35" s="18"/>
      <c r="L35" s="18"/>
      <c r="M35" s="18"/>
      <c r="N35" s="18"/>
      <c r="O35" s="18"/>
      <c r="P35" s="70"/>
    </row>
    <row r="36" spans="1:16" ht="12.75" customHeight="1">
      <c r="A36" s="71" t="s">
        <v>30</v>
      </c>
      <c r="B36" s="70"/>
      <c r="C36" s="18"/>
      <c r="D36" s="18"/>
      <c r="E36" s="18"/>
      <c r="F36" s="18"/>
      <c r="G36" s="18"/>
      <c r="H36" s="70"/>
      <c r="I36" s="70"/>
      <c r="J36" s="18"/>
      <c r="K36" s="18"/>
      <c r="L36" s="18"/>
      <c r="M36" s="18"/>
      <c r="N36" s="18"/>
      <c r="O36" s="18"/>
      <c r="P36" s="70"/>
    </row>
    <row r="37" spans="1:16" ht="12.75" customHeight="1">
      <c r="A37" s="71"/>
      <c r="B37" s="70"/>
      <c r="C37" s="18"/>
      <c r="D37" s="18"/>
      <c r="E37" s="18"/>
      <c r="F37" s="18"/>
      <c r="G37" s="18"/>
      <c r="H37" s="70"/>
      <c r="I37" s="70"/>
      <c r="J37" s="18"/>
      <c r="K37" s="18"/>
      <c r="L37" s="18"/>
      <c r="M37" s="18"/>
      <c r="N37" s="18"/>
      <c r="O37" s="18"/>
      <c r="P37" s="70"/>
    </row>
    <row r="38" spans="1:16" ht="12.75" customHeight="1">
      <c r="A38" s="71"/>
      <c r="B38" s="70"/>
      <c r="C38" s="18"/>
      <c r="D38" s="18"/>
      <c r="E38" s="18"/>
      <c r="F38" s="18"/>
      <c r="G38" s="18"/>
      <c r="H38" s="70"/>
      <c r="I38" s="70"/>
      <c r="J38" s="18"/>
      <c r="K38" s="18"/>
      <c r="L38" s="18"/>
      <c r="M38" s="18"/>
      <c r="N38" s="18"/>
      <c r="O38" s="18"/>
      <c r="P38" s="70"/>
    </row>
    <row r="39" spans="1:16" ht="12.75" customHeight="1">
      <c r="A39" s="71"/>
      <c r="B39" s="70"/>
      <c r="C39" s="18"/>
      <c r="D39" s="18"/>
      <c r="E39" s="18"/>
      <c r="F39" s="18"/>
      <c r="G39" s="18"/>
      <c r="H39" s="70"/>
      <c r="I39" s="70"/>
      <c r="J39" s="18"/>
      <c r="K39" s="18"/>
      <c r="L39" s="18"/>
      <c r="M39" s="18"/>
      <c r="N39" s="18"/>
      <c r="O39" s="18"/>
      <c r="P39" s="70"/>
    </row>
    <row r="40" spans="1:15" ht="12.75">
      <c r="A40" s="22" t="s">
        <v>31</v>
      </c>
      <c r="B40" s="233">
        <v>44369</v>
      </c>
      <c r="C40" s="233"/>
      <c r="D40" s="22"/>
      <c r="E40" s="22"/>
      <c r="F40" s="22"/>
      <c r="G40" s="23"/>
      <c r="H40" s="23"/>
      <c r="I40" s="2"/>
      <c r="J40" s="2"/>
      <c r="K40" s="2"/>
      <c r="L40" s="2"/>
      <c r="M40" s="2"/>
      <c r="N40" s="2"/>
      <c r="O40" s="2"/>
    </row>
    <row r="41" spans="1:15" ht="12.75">
      <c r="A41" s="72" t="s">
        <v>37</v>
      </c>
      <c r="B41" s="19" t="s">
        <v>52</v>
      </c>
      <c r="C41" s="72"/>
      <c r="D41" s="72"/>
      <c r="E41" s="72"/>
      <c r="F41" s="72"/>
      <c r="G41" s="1"/>
      <c r="H41" s="1"/>
      <c r="K41" s="1"/>
      <c r="L41" s="1"/>
      <c r="M41" s="1"/>
      <c r="N41" s="1"/>
      <c r="O41" s="1"/>
    </row>
    <row r="42" spans="1:8" ht="12.75">
      <c r="A42" s="72" t="s">
        <v>32</v>
      </c>
      <c r="B42" s="73" t="s">
        <v>51</v>
      </c>
      <c r="C42" s="72"/>
      <c r="D42" s="72"/>
      <c r="E42" s="72"/>
      <c r="F42" s="72"/>
      <c r="G42" s="1"/>
      <c r="H42" s="1"/>
    </row>
    <row r="49" ht="19.5" customHeight="1"/>
    <row r="50" ht="19.5" customHeight="1"/>
    <row r="51" ht="19.5" customHeight="1"/>
    <row r="52" ht="19.5" customHeight="1"/>
    <row r="53" ht="19.5" customHeight="1"/>
    <row r="82" ht="13.5" customHeight="1"/>
    <row r="85" spans="1:15" ht="12.75">
      <c r="A85" s="74"/>
      <c r="B85" s="74"/>
      <c r="C85" s="74"/>
      <c r="D85" s="74"/>
      <c r="E85" s="74"/>
      <c r="F85" s="74"/>
      <c r="G85" s="74"/>
      <c r="H85" s="74"/>
      <c r="I85" s="20"/>
      <c r="J85" s="20"/>
      <c r="K85" s="20"/>
      <c r="L85" s="20"/>
      <c r="M85" s="20"/>
      <c r="N85" s="20"/>
      <c r="O85" s="20"/>
    </row>
  </sheetData>
  <sheetProtection/>
  <mergeCells count="20">
    <mergeCell ref="A1:P1"/>
    <mergeCell ref="B5:H5"/>
    <mergeCell ref="I5:P5"/>
    <mergeCell ref="I6:I8"/>
    <mergeCell ref="J6:J8"/>
    <mergeCell ref="K6:K8"/>
    <mergeCell ref="A6:A8"/>
    <mergeCell ref="D6:D8"/>
    <mergeCell ref="E6:E8"/>
    <mergeCell ref="F6:F8"/>
    <mergeCell ref="B40:C40"/>
    <mergeCell ref="P6:P8"/>
    <mergeCell ref="L6:L8"/>
    <mergeCell ref="M6:M8"/>
    <mergeCell ref="N6:N8"/>
    <mergeCell ref="O6:O8"/>
    <mergeCell ref="H6:H8"/>
    <mergeCell ref="G6:G8"/>
    <mergeCell ref="B6:B8"/>
    <mergeCell ref="C6:C8"/>
  </mergeCells>
  <printOptions/>
  <pageMargins left="0.7874015748031497" right="0.3937007874015748" top="0.4330708661417323" bottom="0.5511811023622047" header="0.2362204724409449" footer="0.2755905511811024"/>
  <pageSetup fitToHeight="1" fitToWidth="1" horizontalDpi="600" verticalDpi="600" orientation="landscape" paperSize="9" scale="7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85"/>
  <sheetViews>
    <sheetView zoomScalePageLayoutView="0" workbookViewId="0" topLeftCell="A1">
      <pane xSplit="1" topLeftCell="B1" activePane="topRight" state="frozen"/>
      <selection pane="topLeft" activeCell="A1" sqref="A1:IV16384"/>
      <selection pane="topRight" activeCell="B40" sqref="B40:C40"/>
    </sheetView>
  </sheetViews>
  <sheetFormatPr defaultColWidth="9.00390625" defaultRowHeight="12.75"/>
  <cols>
    <col min="1" max="1" width="28.25390625" style="95" customWidth="1"/>
    <col min="2" max="2" width="10.375" style="95" customWidth="1"/>
    <col min="3" max="3" width="10.625" style="95" customWidth="1"/>
    <col min="4" max="4" width="9.75390625" style="95" customWidth="1"/>
    <col min="5" max="5" width="10.00390625" style="95" customWidth="1"/>
    <col min="6" max="8" width="9.75390625" style="95" customWidth="1"/>
    <col min="9" max="10" width="10.375" style="95" customWidth="1"/>
    <col min="11" max="12" width="10.625" style="95" customWidth="1"/>
    <col min="13" max="13" width="10.00390625" style="95" customWidth="1"/>
    <col min="14" max="14" width="10.625" style="95" customWidth="1"/>
    <col min="15" max="15" width="10.00390625" style="95" customWidth="1"/>
    <col min="16" max="16" width="10.625" style="95" customWidth="1"/>
    <col min="17" max="16384" width="9.125" style="95" customWidth="1"/>
  </cols>
  <sheetData>
    <row r="1" spans="1:16" ht="15.75">
      <c r="A1" s="227" t="s">
        <v>78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  <c r="N1" s="227"/>
      <c r="O1" s="227"/>
      <c r="P1" s="227"/>
    </row>
    <row r="2" spans="1:15" ht="13.5" customHeight="1">
      <c r="A2" s="76"/>
      <c r="B2" s="76"/>
      <c r="C2" s="76"/>
      <c r="D2" s="76"/>
      <c r="E2" s="76"/>
      <c r="F2" s="76"/>
      <c r="G2" s="76"/>
      <c r="H2" s="76"/>
      <c r="K2" s="76"/>
      <c r="L2" s="76"/>
      <c r="M2" s="76"/>
      <c r="N2" s="76"/>
      <c r="O2" s="76"/>
    </row>
    <row r="3" spans="1:16" ht="15" customHeight="1">
      <c r="A3" s="96" t="s">
        <v>46</v>
      </c>
      <c r="B3" s="97" t="s">
        <v>60</v>
      </c>
      <c r="C3" s="97"/>
      <c r="D3" s="97"/>
      <c r="E3" s="97"/>
      <c r="F3" s="97"/>
      <c r="G3" s="97"/>
      <c r="H3" s="97"/>
      <c r="I3" s="71"/>
      <c r="J3" s="71"/>
      <c r="K3" s="71"/>
      <c r="L3" s="71"/>
      <c r="M3" s="71"/>
      <c r="N3" s="71"/>
      <c r="O3" s="71"/>
      <c r="P3" s="71"/>
    </row>
    <row r="4" spans="1:16" ht="15" customHeight="1" thickBot="1">
      <c r="A4" s="97"/>
      <c r="B4" s="97"/>
      <c r="C4" s="97"/>
      <c r="D4" s="97"/>
      <c r="E4" s="97"/>
      <c r="F4" s="97"/>
      <c r="G4" s="97"/>
      <c r="H4" s="97"/>
      <c r="I4" s="71"/>
      <c r="J4" s="71"/>
      <c r="K4" s="71"/>
      <c r="L4" s="71"/>
      <c r="M4" s="71"/>
      <c r="N4" s="71"/>
      <c r="O4" s="71"/>
      <c r="P4" s="24" t="s">
        <v>36</v>
      </c>
    </row>
    <row r="5" spans="1:16" ht="14.25" customHeight="1" thickTop="1">
      <c r="A5" s="119"/>
      <c r="B5" s="228" t="s">
        <v>79</v>
      </c>
      <c r="C5" s="229"/>
      <c r="D5" s="229"/>
      <c r="E5" s="229"/>
      <c r="F5" s="229"/>
      <c r="G5" s="229"/>
      <c r="H5" s="239"/>
      <c r="I5" s="240" t="s">
        <v>78</v>
      </c>
      <c r="J5" s="231"/>
      <c r="K5" s="231"/>
      <c r="L5" s="231"/>
      <c r="M5" s="231"/>
      <c r="N5" s="231"/>
      <c r="O5" s="231"/>
      <c r="P5" s="232"/>
    </row>
    <row r="6" spans="1:16" s="19" customFormat="1" ht="23.25" customHeight="1">
      <c r="A6" s="212" t="s">
        <v>0</v>
      </c>
      <c r="B6" s="214" t="s">
        <v>33</v>
      </c>
      <c r="C6" s="218" t="s">
        <v>1</v>
      </c>
      <c r="D6" s="218" t="s">
        <v>2</v>
      </c>
      <c r="E6" s="218" t="s">
        <v>3</v>
      </c>
      <c r="F6" s="218" t="s">
        <v>4</v>
      </c>
      <c r="G6" s="224" t="s">
        <v>5</v>
      </c>
      <c r="H6" s="236" t="s">
        <v>34</v>
      </c>
      <c r="I6" s="214" t="s">
        <v>35</v>
      </c>
      <c r="J6" s="218" t="s">
        <v>1</v>
      </c>
      <c r="K6" s="218" t="s">
        <v>2</v>
      </c>
      <c r="L6" s="218" t="s">
        <v>3</v>
      </c>
      <c r="M6" s="218" t="s">
        <v>4</v>
      </c>
      <c r="N6" s="218" t="s">
        <v>5</v>
      </c>
      <c r="O6" s="216" t="s">
        <v>64</v>
      </c>
      <c r="P6" s="222" t="s">
        <v>34</v>
      </c>
    </row>
    <row r="7" spans="1:16" s="19" customFormat="1" ht="18.75" customHeight="1">
      <c r="A7" s="212"/>
      <c r="B7" s="214"/>
      <c r="C7" s="234"/>
      <c r="D7" s="234"/>
      <c r="E7" s="219"/>
      <c r="F7" s="219"/>
      <c r="G7" s="225"/>
      <c r="H7" s="237"/>
      <c r="I7" s="214"/>
      <c r="J7" s="234"/>
      <c r="K7" s="234"/>
      <c r="L7" s="219"/>
      <c r="M7" s="219"/>
      <c r="N7" s="219"/>
      <c r="O7" s="216"/>
      <c r="P7" s="222"/>
    </row>
    <row r="8" spans="1:16" s="19" customFormat="1" ht="17.25" customHeight="1">
      <c r="A8" s="213"/>
      <c r="B8" s="215"/>
      <c r="C8" s="235"/>
      <c r="D8" s="235"/>
      <c r="E8" s="220"/>
      <c r="F8" s="220"/>
      <c r="G8" s="226"/>
      <c r="H8" s="238"/>
      <c r="I8" s="215"/>
      <c r="J8" s="235"/>
      <c r="K8" s="235"/>
      <c r="L8" s="220"/>
      <c r="M8" s="220"/>
      <c r="N8" s="220"/>
      <c r="O8" s="217"/>
      <c r="P8" s="223"/>
    </row>
    <row r="9" spans="1:16" ht="18.75" customHeight="1">
      <c r="A9" s="98" t="s">
        <v>6</v>
      </c>
      <c r="B9" s="26">
        <f>SUM(B10:B14)</f>
        <v>8749</v>
      </c>
      <c r="C9" s="3" t="s">
        <v>7</v>
      </c>
      <c r="D9" s="3" t="s">
        <v>7</v>
      </c>
      <c r="E9" s="4" t="s">
        <v>7</v>
      </c>
      <c r="F9" s="4" t="s">
        <v>7</v>
      </c>
      <c r="G9" s="4" t="s">
        <v>7</v>
      </c>
      <c r="H9" s="27">
        <f>SUM(H15:H17)</f>
        <v>0</v>
      </c>
      <c r="I9" s="26">
        <f>SUM(I10:I14)</f>
        <v>8908</v>
      </c>
      <c r="J9" s="3" t="s">
        <v>7</v>
      </c>
      <c r="K9" s="3" t="s">
        <v>7</v>
      </c>
      <c r="L9" s="4" t="s">
        <v>7</v>
      </c>
      <c r="M9" s="4" t="s">
        <v>7</v>
      </c>
      <c r="N9" s="4" t="s">
        <v>7</v>
      </c>
      <c r="O9" s="29" t="s">
        <v>7</v>
      </c>
      <c r="P9" s="30">
        <f>SUM(P15:P17)</f>
        <v>0</v>
      </c>
    </row>
    <row r="10" spans="1:16" ht="18.75" customHeight="1">
      <c r="A10" s="31" t="s">
        <v>8</v>
      </c>
      <c r="B10" s="90">
        <v>6900</v>
      </c>
      <c r="C10" s="5" t="s">
        <v>7</v>
      </c>
      <c r="D10" s="5" t="s">
        <v>7</v>
      </c>
      <c r="E10" s="6" t="s">
        <v>7</v>
      </c>
      <c r="F10" s="6" t="s">
        <v>7</v>
      </c>
      <c r="G10" s="6" t="s">
        <v>7</v>
      </c>
      <c r="H10" s="32" t="s">
        <v>7</v>
      </c>
      <c r="I10" s="90">
        <v>6900</v>
      </c>
      <c r="J10" s="5" t="s">
        <v>7</v>
      </c>
      <c r="K10" s="5" t="s">
        <v>7</v>
      </c>
      <c r="L10" s="6" t="s">
        <v>7</v>
      </c>
      <c r="M10" s="6" t="s">
        <v>7</v>
      </c>
      <c r="N10" s="6" t="s">
        <v>7</v>
      </c>
      <c r="O10" s="33" t="s">
        <v>7</v>
      </c>
      <c r="P10" s="34" t="s">
        <v>7</v>
      </c>
    </row>
    <row r="11" spans="1:16" ht="18.75" customHeight="1">
      <c r="A11" s="31" t="s">
        <v>9</v>
      </c>
      <c r="B11" s="90">
        <v>719</v>
      </c>
      <c r="C11" s="5" t="s">
        <v>7</v>
      </c>
      <c r="D11" s="5" t="s">
        <v>7</v>
      </c>
      <c r="E11" s="6" t="s">
        <v>7</v>
      </c>
      <c r="F11" s="6" t="s">
        <v>7</v>
      </c>
      <c r="G11" s="6" t="s">
        <v>7</v>
      </c>
      <c r="H11" s="32" t="s">
        <v>7</v>
      </c>
      <c r="I11" s="90">
        <v>738</v>
      </c>
      <c r="J11" s="5" t="s">
        <v>7</v>
      </c>
      <c r="K11" s="5" t="s">
        <v>7</v>
      </c>
      <c r="L11" s="6" t="s">
        <v>7</v>
      </c>
      <c r="M11" s="6" t="s">
        <v>7</v>
      </c>
      <c r="N11" s="6" t="s">
        <v>7</v>
      </c>
      <c r="O11" s="33" t="s">
        <v>7</v>
      </c>
      <c r="P11" s="34" t="s">
        <v>7</v>
      </c>
    </row>
    <row r="12" spans="1:16" ht="18.75" customHeight="1">
      <c r="A12" s="31" t="s">
        <v>10</v>
      </c>
      <c r="B12" s="90">
        <v>50</v>
      </c>
      <c r="C12" s="5" t="s">
        <v>7</v>
      </c>
      <c r="D12" s="5" t="s">
        <v>7</v>
      </c>
      <c r="E12" s="6" t="s">
        <v>7</v>
      </c>
      <c r="F12" s="6" t="s">
        <v>7</v>
      </c>
      <c r="G12" s="6" t="s">
        <v>7</v>
      </c>
      <c r="H12" s="32" t="s">
        <v>7</v>
      </c>
      <c r="I12" s="90">
        <v>100</v>
      </c>
      <c r="J12" s="5" t="s">
        <v>7</v>
      </c>
      <c r="K12" s="5" t="s">
        <v>7</v>
      </c>
      <c r="L12" s="6" t="s">
        <v>7</v>
      </c>
      <c r="M12" s="6" t="s">
        <v>7</v>
      </c>
      <c r="N12" s="6" t="s">
        <v>7</v>
      </c>
      <c r="O12" s="33" t="s">
        <v>7</v>
      </c>
      <c r="P12" s="34" t="s">
        <v>7</v>
      </c>
    </row>
    <row r="13" spans="1:16" ht="18.75" customHeight="1">
      <c r="A13" s="31" t="s">
        <v>11</v>
      </c>
      <c r="B13" s="90">
        <v>90</v>
      </c>
      <c r="C13" s="5" t="s">
        <v>7</v>
      </c>
      <c r="D13" s="5" t="s">
        <v>7</v>
      </c>
      <c r="E13" s="6" t="s">
        <v>7</v>
      </c>
      <c r="F13" s="6" t="s">
        <v>7</v>
      </c>
      <c r="G13" s="6" t="s">
        <v>7</v>
      </c>
      <c r="H13" s="32" t="s">
        <v>7</v>
      </c>
      <c r="I13" s="90">
        <v>90</v>
      </c>
      <c r="J13" s="5" t="s">
        <v>7</v>
      </c>
      <c r="K13" s="5" t="s">
        <v>7</v>
      </c>
      <c r="L13" s="6" t="s">
        <v>7</v>
      </c>
      <c r="M13" s="6" t="s">
        <v>7</v>
      </c>
      <c r="N13" s="6" t="s">
        <v>7</v>
      </c>
      <c r="O13" s="33" t="s">
        <v>7</v>
      </c>
      <c r="P13" s="34" t="s">
        <v>7</v>
      </c>
    </row>
    <row r="14" spans="1:16" ht="18.75" customHeight="1">
      <c r="A14" s="54" t="s">
        <v>12</v>
      </c>
      <c r="B14" s="91">
        <f>SUM(B15:B17)</f>
        <v>990</v>
      </c>
      <c r="C14" s="7" t="s">
        <v>7</v>
      </c>
      <c r="D14" s="7" t="s">
        <v>7</v>
      </c>
      <c r="E14" s="7" t="s">
        <v>7</v>
      </c>
      <c r="F14" s="7" t="s">
        <v>7</v>
      </c>
      <c r="G14" s="7" t="s">
        <v>7</v>
      </c>
      <c r="H14" s="38">
        <f>SUM(H15:H17)</f>
        <v>0</v>
      </c>
      <c r="I14" s="91">
        <f>SUM(I15:I17)</f>
        <v>1080</v>
      </c>
      <c r="J14" s="7" t="s">
        <v>7</v>
      </c>
      <c r="K14" s="7" t="s">
        <v>7</v>
      </c>
      <c r="L14" s="7" t="s">
        <v>7</v>
      </c>
      <c r="M14" s="7" t="s">
        <v>7</v>
      </c>
      <c r="N14" s="7" t="s">
        <v>7</v>
      </c>
      <c r="O14" s="29" t="s">
        <v>7</v>
      </c>
      <c r="P14" s="30">
        <f>SUM(P15:P17)</f>
        <v>0</v>
      </c>
    </row>
    <row r="15" spans="1:16" ht="18.75" customHeight="1">
      <c r="A15" s="99" t="s">
        <v>13</v>
      </c>
      <c r="B15" s="92">
        <v>340</v>
      </c>
      <c r="C15" s="8" t="s">
        <v>7</v>
      </c>
      <c r="D15" s="8" t="s">
        <v>7</v>
      </c>
      <c r="E15" s="8" t="s">
        <v>7</v>
      </c>
      <c r="F15" s="8" t="s">
        <v>7</v>
      </c>
      <c r="G15" s="8" t="s">
        <v>7</v>
      </c>
      <c r="H15" s="42"/>
      <c r="I15" s="92">
        <v>430</v>
      </c>
      <c r="J15" s="8" t="s">
        <v>7</v>
      </c>
      <c r="K15" s="8" t="s">
        <v>7</v>
      </c>
      <c r="L15" s="8" t="s">
        <v>7</v>
      </c>
      <c r="M15" s="8" t="s">
        <v>7</v>
      </c>
      <c r="N15" s="8" t="s">
        <v>7</v>
      </c>
      <c r="O15" s="33" t="s">
        <v>7</v>
      </c>
      <c r="P15" s="43"/>
    </row>
    <row r="16" spans="1:16" ht="18.75" customHeight="1">
      <c r="A16" s="99" t="s">
        <v>14</v>
      </c>
      <c r="B16" s="92">
        <v>650</v>
      </c>
      <c r="C16" s="8" t="s">
        <v>7</v>
      </c>
      <c r="D16" s="8" t="s">
        <v>7</v>
      </c>
      <c r="E16" s="8" t="s">
        <v>7</v>
      </c>
      <c r="F16" s="8" t="s">
        <v>7</v>
      </c>
      <c r="G16" s="8" t="s">
        <v>7</v>
      </c>
      <c r="H16" s="42"/>
      <c r="I16" s="92">
        <v>650</v>
      </c>
      <c r="J16" s="8" t="s">
        <v>7</v>
      </c>
      <c r="K16" s="8" t="s">
        <v>7</v>
      </c>
      <c r="L16" s="8" t="s">
        <v>7</v>
      </c>
      <c r="M16" s="8" t="s">
        <v>7</v>
      </c>
      <c r="N16" s="8" t="s">
        <v>7</v>
      </c>
      <c r="O16" s="33" t="s">
        <v>7</v>
      </c>
      <c r="P16" s="43"/>
    </row>
    <row r="17" spans="1:16" ht="18.75" customHeight="1" thickBot="1">
      <c r="A17" s="100" t="s">
        <v>15</v>
      </c>
      <c r="B17" s="93"/>
      <c r="C17" s="9" t="s">
        <v>7</v>
      </c>
      <c r="D17" s="9" t="s">
        <v>7</v>
      </c>
      <c r="E17" s="9" t="s">
        <v>7</v>
      </c>
      <c r="F17" s="9" t="s">
        <v>7</v>
      </c>
      <c r="G17" s="9" t="s">
        <v>7</v>
      </c>
      <c r="H17" s="47"/>
      <c r="I17" s="93"/>
      <c r="J17" s="9" t="s">
        <v>7</v>
      </c>
      <c r="K17" s="9" t="s">
        <v>7</v>
      </c>
      <c r="L17" s="9" t="s">
        <v>7</v>
      </c>
      <c r="M17" s="9" t="s">
        <v>7</v>
      </c>
      <c r="N17" s="9" t="s">
        <v>7</v>
      </c>
      <c r="O17" s="48" t="s">
        <v>7</v>
      </c>
      <c r="P17" s="49"/>
    </row>
    <row r="18" spans="1:16" ht="18.75" customHeight="1" thickTop="1">
      <c r="A18" s="98" t="s">
        <v>16</v>
      </c>
      <c r="B18" s="36">
        <f aca="true" t="shared" si="0" ref="B18:G18">SUM(B19+B23+B26+B27+B28+B29+B30+B31+B32)</f>
        <v>8749</v>
      </c>
      <c r="C18" s="7">
        <f t="shared" si="0"/>
        <v>6900</v>
      </c>
      <c r="D18" s="7">
        <f t="shared" si="0"/>
        <v>719</v>
      </c>
      <c r="E18" s="7">
        <f t="shared" si="0"/>
        <v>990</v>
      </c>
      <c r="F18" s="7">
        <f t="shared" si="0"/>
        <v>50</v>
      </c>
      <c r="G18" s="7">
        <f t="shared" si="0"/>
        <v>90</v>
      </c>
      <c r="H18" s="38">
        <f aca="true" t="shared" si="1" ref="H18:N18">SUM(H19+H23+H26+H27+H28+H29+H30+H31+H32)</f>
        <v>0</v>
      </c>
      <c r="I18" s="36">
        <f t="shared" si="1"/>
        <v>8908</v>
      </c>
      <c r="J18" s="7">
        <f t="shared" si="1"/>
        <v>6900</v>
      </c>
      <c r="K18" s="7">
        <f t="shared" si="1"/>
        <v>738</v>
      </c>
      <c r="L18" s="7">
        <f t="shared" si="1"/>
        <v>1080</v>
      </c>
      <c r="M18" s="7">
        <f t="shared" si="1"/>
        <v>100</v>
      </c>
      <c r="N18" s="7">
        <f t="shared" si="1"/>
        <v>90</v>
      </c>
      <c r="O18" s="29">
        <f>IF(D18=0,,(K18/D18)*100)</f>
        <v>102.64255910987484</v>
      </c>
      <c r="P18" s="30">
        <f>SUM(P19+P23+P26+P27+P28+P29+P30+P31+P32)</f>
        <v>0</v>
      </c>
    </row>
    <row r="19" spans="1:16" ht="18.75" customHeight="1">
      <c r="A19" s="54" t="s">
        <v>17</v>
      </c>
      <c r="B19" s="36">
        <f aca="true" t="shared" si="2" ref="B19:G19">SUM(B20:B22)</f>
        <v>1300</v>
      </c>
      <c r="C19" s="7">
        <f t="shared" si="2"/>
        <v>40</v>
      </c>
      <c r="D19" s="7">
        <f t="shared" si="2"/>
        <v>290</v>
      </c>
      <c r="E19" s="7">
        <f t="shared" si="2"/>
        <v>920</v>
      </c>
      <c r="F19" s="7">
        <f t="shared" si="2"/>
        <v>50</v>
      </c>
      <c r="G19" s="7">
        <f t="shared" si="2"/>
        <v>0</v>
      </c>
      <c r="H19" s="38">
        <f aca="true" t="shared" si="3" ref="H19:N19">SUM(H20:H22)</f>
        <v>0</v>
      </c>
      <c r="I19" s="36">
        <f t="shared" si="3"/>
        <v>1453</v>
      </c>
      <c r="J19" s="7">
        <f t="shared" si="3"/>
        <v>40</v>
      </c>
      <c r="K19" s="7">
        <f t="shared" si="3"/>
        <v>303</v>
      </c>
      <c r="L19" s="7">
        <f t="shared" si="3"/>
        <v>1010</v>
      </c>
      <c r="M19" s="7">
        <f t="shared" si="3"/>
        <v>100</v>
      </c>
      <c r="N19" s="7">
        <f t="shared" si="3"/>
        <v>0</v>
      </c>
      <c r="O19" s="29">
        <f>IF(D19=0,,(K19/D19)*100)</f>
        <v>104.48275862068965</v>
      </c>
      <c r="P19" s="30">
        <f>SUM(P20:P22)</f>
        <v>0</v>
      </c>
    </row>
    <row r="20" spans="1:16" ht="18.75" customHeight="1">
      <c r="A20" s="99" t="s">
        <v>18</v>
      </c>
      <c r="B20" s="50">
        <f>SUM(C20:G20)</f>
        <v>230</v>
      </c>
      <c r="C20" s="10">
        <v>40</v>
      </c>
      <c r="D20" s="10">
        <v>40</v>
      </c>
      <c r="E20" s="10">
        <v>100</v>
      </c>
      <c r="F20" s="10">
        <v>50</v>
      </c>
      <c r="G20" s="10"/>
      <c r="H20" s="42"/>
      <c r="I20" s="50">
        <f>SUM(J20:N20)</f>
        <v>442</v>
      </c>
      <c r="J20" s="10">
        <v>40</v>
      </c>
      <c r="K20" s="10">
        <v>42</v>
      </c>
      <c r="L20" s="10">
        <v>260</v>
      </c>
      <c r="M20" s="10">
        <v>100</v>
      </c>
      <c r="N20" s="10"/>
      <c r="O20" s="29">
        <f aca="true" t="shared" si="4" ref="O20:O32">IF(D20=0,,(K20/D20)*100)</f>
        <v>105</v>
      </c>
      <c r="P20" s="43"/>
    </row>
    <row r="21" spans="1:16" ht="18.75" customHeight="1">
      <c r="A21" s="99" t="s">
        <v>19</v>
      </c>
      <c r="B21" s="50">
        <f>SUM(C21:G21)</f>
        <v>650</v>
      </c>
      <c r="C21" s="10"/>
      <c r="D21" s="10"/>
      <c r="E21" s="10">
        <v>650</v>
      </c>
      <c r="F21" s="10"/>
      <c r="G21" s="10"/>
      <c r="H21" s="42"/>
      <c r="I21" s="50">
        <f>SUM(J21:N21)</f>
        <v>650</v>
      </c>
      <c r="J21" s="10"/>
      <c r="K21" s="10"/>
      <c r="L21" s="10">
        <v>650</v>
      </c>
      <c r="M21" s="10"/>
      <c r="N21" s="10"/>
      <c r="O21" s="29">
        <f t="shared" si="4"/>
        <v>0</v>
      </c>
      <c r="P21" s="43"/>
    </row>
    <row r="22" spans="1:16" ht="18.75" customHeight="1">
      <c r="A22" s="99" t="s">
        <v>20</v>
      </c>
      <c r="B22" s="50">
        <f>SUM(C22:G22)</f>
        <v>420</v>
      </c>
      <c r="C22" s="10"/>
      <c r="D22" s="10">
        <v>250</v>
      </c>
      <c r="E22" s="10">
        <v>170</v>
      </c>
      <c r="F22" s="10"/>
      <c r="G22" s="10"/>
      <c r="H22" s="42"/>
      <c r="I22" s="50">
        <f>SUM(J22:N22)</f>
        <v>361</v>
      </c>
      <c r="J22" s="10"/>
      <c r="K22" s="10">
        <v>261</v>
      </c>
      <c r="L22" s="10">
        <v>100</v>
      </c>
      <c r="M22" s="10"/>
      <c r="N22" s="10"/>
      <c r="O22" s="29">
        <f t="shared" si="4"/>
        <v>104.4</v>
      </c>
      <c r="P22" s="43"/>
    </row>
    <row r="23" spans="1:16" ht="18.75" customHeight="1">
      <c r="A23" s="54" t="s">
        <v>21</v>
      </c>
      <c r="B23" s="36">
        <f aca="true" t="shared" si="5" ref="B23:G23">SUM(B24:B25)</f>
        <v>343</v>
      </c>
      <c r="C23" s="7">
        <f t="shared" si="5"/>
        <v>20</v>
      </c>
      <c r="D23" s="7">
        <f t="shared" si="5"/>
        <v>163</v>
      </c>
      <c r="E23" s="7">
        <f t="shared" si="5"/>
        <v>70</v>
      </c>
      <c r="F23" s="7">
        <f t="shared" si="5"/>
        <v>0</v>
      </c>
      <c r="G23" s="7">
        <f t="shared" si="5"/>
        <v>90</v>
      </c>
      <c r="H23" s="38">
        <f aca="true" t="shared" si="6" ref="H23:N23">SUM(H24:H25)</f>
        <v>0</v>
      </c>
      <c r="I23" s="36">
        <f t="shared" si="6"/>
        <v>349</v>
      </c>
      <c r="J23" s="7">
        <f t="shared" si="6"/>
        <v>20</v>
      </c>
      <c r="K23" s="7">
        <f t="shared" si="6"/>
        <v>169</v>
      </c>
      <c r="L23" s="7">
        <f t="shared" si="6"/>
        <v>70</v>
      </c>
      <c r="M23" s="7">
        <f t="shared" si="6"/>
        <v>0</v>
      </c>
      <c r="N23" s="7">
        <f t="shared" si="6"/>
        <v>90</v>
      </c>
      <c r="O23" s="29">
        <f t="shared" si="4"/>
        <v>103.68098159509202</v>
      </c>
      <c r="P23" s="30">
        <f>SUM(P24:P25)</f>
        <v>0</v>
      </c>
    </row>
    <row r="24" spans="1:16" ht="18.75" customHeight="1">
      <c r="A24" s="99" t="s">
        <v>22</v>
      </c>
      <c r="B24" s="50">
        <f>SUM(C24:G24)</f>
        <v>30</v>
      </c>
      <c r="C24" s="10"/>
      <c r="D24" s="10">
        <v>30</v>
      </c>
      <c r="E24" s="10"/>
      <c r="F24" s="10"/>
      <c r="G24" s="10"/>
      <c r="H24" s="42"/>
      <c r="I24" s="50">
        <f>SUM(J24:N24)</f>
        <v>31</v>
      </c>
      <c r="J24" s="10"/>
      <c r="K24" s="10">
        <v>31</v>
      </c>
      <c r="L24" s="10"/>
      <c r="M24" s="10"/>
      <c r="N24" s="10"/>
      <c r="O24" s="29">
        <f t="shared" si="4"/>
        <v>103.33333333333334</v>
      </c>
      <c r="P24" s="43"/>
    </row>
    <row r="25" spans="1:16" ht="18.75" customHeight="1">
      <c r="A25" s="99" t="s">
        <v>23</v>
      </c>
      <c r="B25" s="50">
        <f>SUM(C25:G25)</f>
        <v>313</v>
      </c>
      <c r="C25" s="10">
        <v>20</v>
      </c>
      <c r="D25" s="10">
        <v>133</v>
      </c>
      <c r="E25" s="10">
        <v>70</v>
      </c>
      <c r="F25" s="10"/>
      <c r="G25" s="10">
        <v>90</v>
      </c>
      <c r="H25" s="42"/>
      <c r="I25" s="50">
        <f>SUM(J25:N25)</f>
        <v>318</v>
      </c>
      <c r="J25" s="10">
        <v>20</v>
      </c>
      <c r="K25" s="10">
        <v>138</v>
      </c>
      <c r="L25" s="10">
        <v>70</v>
      </c>
      <c r="M25" s="10"/>
      <c r="N25" s="10">
        <v>90</v>
      </c>
      <c r="O25" s="29">
        <f t="shared" si="4"/>
        <v>103.7593984962406</v>
      </c>
      <c r="P25" s="43"/>
    </row>
    <row r="26" spans="1:16" ht="18.75" customHeight="1">
      <c r="A26" s="54" t="s">
        <v>24</v>
      </c>
      <c r="B26" s="36">
        <f>SUM(C26:G26)</f>
        <v>5000</v>
      </c>
      <c r="C26" s="101">
        <v>5000</v>
      </c>
      <c r="D26" s="101"/>
      <c r="E26" s="101"/>
      <c r="F26" s="101"/>
      <c r="G26" s="101"/>
      <c r="H26" s="52"/>
      <c r="I26" s="36">
        <f>SUM(J26:N26)</f>
        <v>5000</v>
      </c>
      <c r="J26" s="101">
        <v>5000</v>
      </c>
      <c r="K26" s="101"/>
      <c r="L26" s="101"/>
      <c r="M26" s="101"/>
      <c r="N26" s="101"/>
      <c r="O26" s="29">
        <f t="shared" si="4"/>
        <v>0</v>
      </c>
      <c r="P26" s="53"/>
    </row>
    <row r="27" spans="1:16" ht="18.75" customHeight="1">
      <c r="A27" s="54" t="s">
        <v>25</v>
      </c>
      <c r="B27" s="36">
        <f aca="true" t="shared" si="7" ref="B27:B32">SUM(C27:G27)</f>
        <v>1840</v>
      </c>
      <c r="C27" s="101">
        <v>1840</v>
      </c>
      <c r="D27" s="101"/>
      <c r="E27" s="101"/>
      <c r="F27" s="101"/>
      <c r="G27" s="101"/>
      <c r="H27" s="52"/>
      <c r="I27" s="36">
        <f aca="true" t="shared" si="8" ref="I27:I32">SUM(J27:N27)</f>
        <v>1840</v>
      </c>
      <c r="J27" s="101">
        <v>1840</v>
      </c>
      <c r="K27" s="101"/>
      <c r="L27" s="101"/>
      <c r="M27" s="101"/>
      <c r="N27" s="101"/>
      <c r="O27" s="29">
        <f t="shared" si="4"/>
        <v>0</v>
      </c>
      <c r="P27" s="53"/>
    </row>
    <row r="28" spans="1:16" ht="18.75" customHeight="1">
      <c r="A28" s="54" t="s">
        <v>26</v>
      </c>
      <c r="B28" s="36">
        <f t="shared" si="7"/>
        <v>0</v>
      </c>
      <c r="C28" s="101"/>
      <c r="D28" s="101"/>
      <c r="E28" s="101"/>
      <c r="F28" s="101"/>
      <c r="G28" s="101"/>
      <c r="H28" s="52"/>
      <c r="I28" s="36">
        <f t="shared" si="8"/>
        <v>0</v>
      </c>
      <c r="J28" s="101"/>
      <c r="K28" s="101"/>
      <c r="L28" s="101"/>
      <c r="M28" s="101"/>
      <c r="N28" s="101"/>
      <c r="O28" s="29">
        <f t="shared" si="4"/>
        <v>0</v>
      </c>
      <c r="P28" s="53"/>
    </row>
    <row r="29" spans="1:16" ht="18.75" customHeight="1">
      <c r="A29" s="54" t="s">
        <v>27</v>
      </c>
      <c r="B29" s="36">
        <f t="shared" si="7"/>
        <v>40</v>
      </c>
      <c r="C29" s="101"/>
      <c r="D29" s="101">
        <v>40</v>
      </c>
      <c r="E29" s="101"/>
      <c r="F29" s="101"/>
      <c r="G29" s="101"/>
      <c r="H29" s="52"/>
      <c r="I29" s="36">
        <f t="shared" si="8"/>
        <v>40</v>
      </c>
      <c r="J29" s="101"/>
      <c r="K29" s="101">
        <v>40</v>
      </c>
      <c r="L29" s="101"/>
      <c r="M29" s="101"/>
      <c r="N29" s="101"/>
      <c r="O29" s="29">
        <f t="shared" si="4"/>
        <v>100</v>
      </c>
      <c r="P29" s="53"/>
    </row>
    <row r="30" spans="1:16" ht="18.75" customHeight="1">
      <c r="A30" s="102" t="s">
        <v>49</v>
      </c>
      <c r="B30" s="36">
        <f t="shared" si="7"/>
        <v>226</v>
      </c>
      <c r="C30" s="103"/>
      <c r="D30" s="103">
        <v>226</v>
      </c>
      <c r="E30" s="104"/>
      <c r="F30" s="104"/>
      <c r="G30" s="104"/>
      <c r="H30" s="56"/>
      <c r="I30" s="36">
        <f t="shared" si="8"/>
        <v>226</v>
      </c>
      <c r="J30" s="103"/>
      <c r="K30" s="103">
        <v>226</v>
      </c>
      <c r="L30" s="104"/>
      <c r="M30" s="104"/>
      <c r="N30" s="104"/>
      <c r="O30" s="29">
        <f t="shared" si="4"/>
        <v>100</v>
      </c>
      <c r="P30" s="57"/>
    </row>
    <row r="31" spans="1:16" ht="18.75" customHeight="1">
      <c r="A31" s="102" t="s">
        <v>50</v>
      </c>
      <c r="B31" s="36">
        <f t="shared" si="7"/>
        <v>0</v>
      </c>
      <c r="C31" s="103"/>
      <c r="D31" s="103"/>
      <c r="E31" s="104"/>
      <c r="F31" s="104"/>
      <c r="G31" s="104"/>
      <c r="H31" s="56"/>
      <c r="I31" s="36">
        <f t="shared" si="8"/>
        <v>0</v>
      </c>
      <c r="J31" s="103"/>
      <c r="K31" s="103"/>
      <c r="L31" s="104"/>
      <c r="M31" s="104"/>
      <c r="N31" s="104"/>
      <c r="O31" s="29">
        <f t="shared" si="4"/>
        <v>0</v>
      </c>
      <c r="P31" s="57"/>
    </row>
    <row r="32" spans="1:16" ht="18.75" customHeight="1" thickBot="1">
      <c r="A32" s="105" t="s">
        <v>28</v>
      </c>
      <c r="B32" s="106">
        <f t="shared" si="7"/>
        <v>0</v>
      </c>
      <c r="C32" s="107"/>
      <c r="D32" s="107"/>
      <c r="E32" s="108"/>
      <c r="F32" s="108"/>
      <c r="G32" s="108"/>
      <c r="H32" s="60"/>
      <c r="I32" s="106">
        <f t="shared" si="8"/>
        <v>0</v>
      </c>
      <c r="J32" s="107"/>
      <c r="K32" s="107"/>
      <c r="L32" s="108"/>
      <c r="M32" s="108"/>
      <c r="N32" s="108"/>
      <c r="O32" s="29">
        <f t="shared" si="4"/>
        <v>0</v>
      </c>
      <c r="P32" s="62"/>
    </row>
    <row r="33" spans="1:16" ht="18.75" customHeight="1" thickBot="1" thickTop="1">
      <c r="A33" s="105" t="s">
        <v>47</v>
      </c>
      <c r="B33" s="63">
        <f>SUM(B9-B18)</f>
        <v>0</v>
      </c>
      <c r="C33" s="64" t="s">
        <v>7</v>
      </c>
      <c r="D33" s="64" t="s">
        <v>7</v>
      </c>
      <c r="E33" s="65" t="s">
        <v>7</v>
      </c>
      <c r="F33" s="65" t="s">
        <v>7</v>
      </c>
      <c r="G33" s="66" t="s">
        <v>7</v>
      </c>
      <c r="H33" s="67">
        <f>SUM(H9-H18)</f>
        <v>0</v>
      </c>
      <c r="I33" s="68">
        <f>SUM(I9-I18)</f>
        <v>0</v>
      </c>
      <c r="J33" s="16" t="s">
        <v>7</v>
      </c>
      <c r="K33" s="16" t="s">
        <v>7</v>
      </c>
      <c r="L33" s="17" t="s">
        <v>7</v>
      </c>
      <c r="M33" s="17" t="s">
        <v>7</v>
      </c>
      <c r="N33" s="17" t="s">
        <v>7</v>
      </c>
      <c r="O33" s="66" t="s">
        <v>7</v>
      </c>
      <c r="P33" s="69">
        <f>SUM(P9-P18)</f>
        <v>0</v>
      </c>
    </row>
    <row r="34" spans="1:16" ht="12.75" customHeight="1" thickTop="1">
      <c r="A34" s="97"/>
      <c r="B34" s="70"/>
      <c r="C34" s="18"/>
      <c r="D34" s="18"/>
      <c r="E34" s="18"/>
      <c r="F34" s="18"/>
      <c r="G34" s="18"/>
      <c r="H34" s="70"/>
      <c r="I34" s="70"/>
      <c r="J34" s="18"/>
      <c r="K34" s="18"/>
      <c r="L34" s="18"/>
      <c r="M34" s="18"/>
      <c r="N34" s="18"/>
      <c r="O34" s="18"/>
      <c r="P34" s="70"/>
    </row>
    <row r="35" spans="1:16" ht="12.75" customHeight="1">
      <c r="A35" s="71" t="s">
        <v>29</v>
      </c>
      <c r="B35" s="70"/>
      <c r="C35" s="18"/>
      <c r="D35" s="18"/>
      <c r="E35" s="18"/>
      <c r="F35" s="18"/>
      <c r="G35" s="18"/>
      <c r="H35" s="70"/>
      <c r="I35" s="70"/>
      <c r="J35" s="18"/>
      <c r="K35" s="18"/>
      <c r="L35" s="18"/>
      <c r="M35" s="18"/>
      <c r="N35" s="18"/>
      <c r="O35" s="18"/>
      <c r="P35" s="70"/>
    </row>
    <row r="36" spans="1:16" ht="12.75" customHeight="1">
      <c r="A36" s="71" t="s">
        <v>30</v>
      </c>
      <c r="B36" s="70"/>
      <c r="C36" s="18"/>
      <c r="D36" s="18"/>
      <c r="E36" s="18"/>
      <c r="F36" s="18"/>
      <c r="G36" s="18"/>
      <c r="H36" s="70"/>
      <c r="I36" s="70"/>
      <c r="J36" s="18"/>
      <c r="K36" s="18"/>
      <c r="L36" s="18"/>
      <c r="M36" s="18"/>
      <c r="N36" s="18"/>
      <c r="O36" s="18"/>
      <c r="P36" s="70"/>
    </row>
    <row r="37" spans="1:16" ht="12.75" customHeight="1">
      <c r="A37" s="71"/>
      <c r="B37" s="70"/>
      <c r="C37" s="18"/>
      <c r="D37" s="18"/>
      <c r="E37" s="18"/>
      <c r="F37" s="18"/>
      <c r="G37" s="18"/>
      <c r="H37" s="70"/>
      <c r="I37" s="70"/>
      <c r="J37" s="18"/>
      <c r="K37" s="18"/>
      <c r="L37" s="18"/>
      <c r="M37" s="18"/>
      <c r="N37" s="18"/>
      <c r="O37" s="18"/>
      <c r="P37" s="70"/>
    </row>
    <row r="38" spans="1:16" ht="12.75" customHeight="1">
      <c r="A38" s="71"/>
      <c r="B38" s="70"/>
      <c r="C38" s="18"/>
      <c r="D38" s="18"/>
      <c r="E38" s="18"/>
      <c r="F38" s="18"/>
      <c r="G38" s="18"/>
      <c r="H38" s="70"/>
      <c r="I38" s="70"/>
      <c r="J38" s="18"/>
      <c r="K38" s="18"/>
      <c r="L38" s="18"/>
      <c r="M38" s="18"/>
      <c r="N38" s="18"/>
      <c r="O38" s="18"/>
      <c r="P38" s="70"/>
    </row>
    <row r="39" spans="1:16" ht="12.75" customHeight="1">
      <c r="A39" s="71"/>
      <c r="B39" s="70"/>
      <c r="C39" s="18"/>
      <c r="D39" s="18"/>
      <c r="E39" s="18"/>
      <c r="F39" s="18"/>
      <c r="G39" s="18"/>
      <c r="H39" s="70"/>
      <c r="I39" s="70"/>
      <c r="J39" s="18"/>
      <c r="K39" s="18"/>
      <c r="L39" s="18"/>
      <c r="M39" s="18"/>
      <c r="N39" s="18"/>
      <c r="O39" s="18"/>
      <c r="P39" s="70"/>
    </row>
    <row r="40" spans="1:15" s="19" customFormat="1" ht="12.75">
      <c r="A40" s="22" t="s">
        <v>31</v>
      </c>
      <c r="B40" s="233">
        <v>44369</v>
      </c>
      <c r="C40" s="233"/>
      <c r="D40" s="22"/>
      <c r="E40" s="22"/>
      <c r="F40" s="22"/>
      <c r="G40" s="23"/>
      <c r="H40" s="23"/>
      <c r="I40" s="2"/>
      <c r="J40" s="2"/>
      <c r="K40" s="2"/>
      <c r="L40" s="2"/>
      <c r="M40" s="2"/>
      <c r="N40" s="2"/>
      <c r="O40" s="2"/>
    </row>
    <row r="41" spans="1:15" s="19" customFormat="1" ht="12.75">
      <c r="A41" s="72" t="s">
        <v>37</v>
      </c>
      <c r="B41" s="19" t="s">
        <v>52</v>
      </c>
      <c r="C41" s="72"/>
      <c r="D41" s="72"/>
      <c r="E41" s="72"/>
      <c r="F41" s="72"/>
      <c r="G41" s="1"/>
      <c r="H41" s="1"/>
      <c r="K41" s="1"/>
      <c r="L41" s="1"/>
      <c r="M41" s="1"/>
      <c r="N41" s="1"/>
      <c r="O41" s="1"/>
    </row>
    <row r="42" spans="1:8" s="19" customFormat="1" ht="12.75">
      <c r="A42" s="72" t="s">
        <v>32</v>
      </c>
      <c r="B42" s="73" t="s">
        <v>51</v>
      </c>
      <c r="C42" s="72"/>
      <c r="D42" s="72"/>
      <c r="E42" s="72"/>
      <c r="F42" s="72"/>
      <c r="G42" s="1"/>
      <c r="H42" s="1"/>
    </row>
    <row r="49" ht="19.5" customHeight="1"/>
    <row r="50" ht="19.5" customHeight="1"/>
    <row r="51" ht="19.5" customHeight="1"/>
    <row r="52" ht="19.5" customHeight="1"/>
    <row r="53" ht="19.5" customHeight="1"/>
    <row r="82" ht="13.5" customHeight="1"/>
    <row r="85" spans="1:15" ht="12.75">
      <c r="A85" s="109"/>
      <c r="B85" s="109"/>
      <c r="C85" s="109"/>
      <c r="D85" s="109"/>
      <c r="E85" s="109"/>
      <c r="F85" s="109"/>
      <c r="G85" s="109"/>
      <c r="H85" s="109"/>
      <c r="I85" s="110"/>
      <c r="J85" s="110"/>
      <c r="K85" s="110"/>
      <c r="L85" s="110"/>
      <c r="M85" s="110"/>
      <c r="N85" s="110"/>
      <c r="O85" s="110"/>
    </row>
  </sheetData>
  <sheetProtection/>
  <mergeCells count="20">
    <mergeCell ref="A1:P1"/>
    <mergeCell ref="B5:H5"/>
    <mergeCell ref="I5:P5"/>
    <mergeCell ref="N6:N8"/>
    <mergeCell ref="L6:L8"/>
    <mergeCell ref="H6:H8"/>
    <mergeCell ref="P6:P8"/>
    <mergeCell ref="A6:A8"/>
    <mergeCell ref="F6:F8"/>
    <mergeCell ref="G6:G8"/>
    <mergeCell ref="B40:C40"/>
    <mergeCell ref="M6:M8"/>
    <mergeCell ref="O6:O8"/>
    <mergeCell ref="I6:I8"/>
    <mergeCell ref="J6:J8"/>
    <mergeCell ref="K6:K8"/>
    <mergeCell ref="B6:B8"/>
    <mergeCell ref="C6:C8"/>
    <mergeCell ref="D6:D8"/>
    <mergeCell ref="E6:E8"/>
  </mergeCells>
  <printOptions/>
  <pageMargins left="0.7874015748031497" right="0.15748031496062992" top="0.5905511811023623" bottom="0.4330708661417323" header="0.15748031496062992" footer="0.1968503937007874"/>
  <pageSetup fitToHeight="1" fitToWidth="1" horizontalDpi="600" verticalDpi="600" orientation="landscape" paperSize="9" scale="7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4:P77"/>
  <sheetViews>
    <sheetView zoomScalePageLayoutView="0" workbookViewId="0" topLeftCell="A7">
      <selection activeCell="G34" sqref="G34"/>
    </sheetView>
  </sheetViews>
  <sheetFormatPr defaultColWidth="9.00390625" defaultRowHeight="12.75"/>
  <cols>
    <col min="1" max="1" width="28.25390625" style="19" customWidth="1"/>
    <col min="2" max="2" width="16.875" style="19" customWidth="1"/>
    <col min="3" max="3" width="15.25390625" style="19" customWidth="1"/>
    <col min="4" max="4" width="16.00390625" style="19" customWidth="1"/>
    <col min="5" max="5" width="16.375" style="19" customWidth="1"/>
    <col min="6" max="6" width="17.00390625" style="19" customWidth="1"/>
    <col min="7" max="7" width="16.25390625" style="19" customWidth="1"/>
    <col min="8" max="8" width="16.375" style="19" customWidth="1"/>
    <col min="9" max="9" width="16.00390625" style="19" customWidth="1"/>
    <col min="10" max="10" width="9.125" style="19" customWidth="1"/>
    <col min="11" max="11" width="15.875" style="19" bestFit="1" customWidth="1"/>
    <col min="12" max="16384" width="9.125" style="19" customWidth="1"/>
  </cols>
  <sheetData>
    <row r="1" ht="6" customHeight="1"/>
    <row r="2" ht="6" customHeight="1"/>
    <row r="3" ht="17.25" customHeight="1"/>
    <row r="4" spans="1:8" ht="15.75" customHeight="1">
      <c r="A4" s="241" t="s">
        <v>80</v>
      </c>
      <c r="B4" s="241"/>
      <c r="C4" s="241"/>
      <c r="D4" s="241"/>
      <c r="E4" s="241"/>
      <c r="F4" s="241"/>
      <c r="G4" s="241"/>
      <c r="H4" s="241"/>
    </row>
    <row r="5" spans="1:7" ht="12" customHeight="1">
      <c r="A5" s="242"/>
      <c r="B5" s="242"/>
      <c r="C5" s="242"/>
      <c r="D5" s="242"/>
      <c r="E5" s="242"/>
      <c r="F5" s="242"/>
      <c r="G5" s="120"/>
    </row>
    <row r="6" spans="1:7" ht="12" customHeight="1">
      <c r="A6" s="120"/>
      <c r="B6" s="120"/>
      <c r="C6" s="120"/>
      <c r="D6" s="120"/>
      <c r="E6" s="120"/>
      <c r="F6" s="120"/>
      <c r="G6" s="120"/>
    </row>
    <row r="7" spans="1:7" ht="12" customHeight="1">
      <c r="A7" s="120"/>
      <c r="B7" s="120"/>
      <c r="C7" s="120"/>
      <c r="D7" s="120"/>
      <c r="E7" s="120"/>
      <c r="F7" s="120"/>
      <c r="G7" s="120"/>
    </row>
    <row r="8" spans="1:7" ht="12" customHeight="1">
      <c r="A8" s="120"/>
      <c r="B8" s="120"/>
      <c r="C8" s="120"/>
      <c r="D8" s="120"/>
      <c r="E8" s="120"/>
      <c r="F8" s="120"/>
      <c r="G8" s="120"/>
    </row>
    <row r="9" spans="1:16" s="124" customFormat="1" ht="15" customHeight="1">
      <c r="A9" s="121" t="s">
        <v>46</v>
      </c>
      <c r="B9" s="122" t="s">
        <v>81</v>
      </c>
      <c r="C9" s="122"/>
      <c r="D9" s="122"/>
      <c r="E9" s="122"/>
      <c r="F9" s="122"/>
      <c r="G9" s="122"/>
      <c r="H9" s="122"/>
      <c r="I9" s="123"/>
      <c r="J9" s="123"/>
      <c r="K9" s="123"/>
      <c r="L9" s="123"/>
      <c r="M9" s="123"/>
      <c r="N9" s="123"/>
      <c r="O9" s="123"/>
      <c r="P9" s="123"/>
    </row>
    <row r="10" spans="1:7" ht="12" customHeight="1">
      <c r="A10" s="120"/>
      <c r="B10" s="120"/>
      <c r="C10" s="120"/>
      <c r="D10" s="120"/>
      <c r="E10" s="120"/>
      <c r="F10" s="120"/>
      <c r="G10" s="120"/>
    </row>
    <row r="11" spans="1:7" ht="3.75" customHeight="1" thickBot="1">
      <c r="A11" s="125"/>
      <c r="B11" s="125"/>
      <c r="C11" s="125"/>
      <c r="D11" s="126"/>
      <c r="E11" s="126"/>
      <c r="F11" s="126"/>
      <c r="G11" s="126"/>
    </row>
    <row r="12" spans="1:8" ht="37.5" customHeight="1">
      <c r="A12" s="243" t="s">
        <v>38</v>
      </c>
      <c r="B12" s="245" t="s">
        <v>40</v>
      </c>
      <c r="C12" s="246"/>
      <c r="D12" s="247"/>
      <c r="E12" s="248"/>
      <c r="F12" s="249" t="s">
        <v>72</v>
      </c>
      <c r="G12" s="249" t="s">
        <v>82</v>
      </c>
      <c r="H12" s="251" t="s">
        <v>83</v>
      </c>
    </row>
    <row r="13" spans="1:8" ht="16.5" customHeight="1" thickBot="1">
      <c r="A13" s="244"/>
      <c r="B13" s="127" t="s">
        <v>84</v>
      </c>
      <c r="C13" s="127" t="s">
        <v>85</v>
      </c>
      <c r="D13" s="128" t="s">
        <v>56</v>
      </c>
      <c r="E13" s="129" t="s">
        <v>41</v>
      </c>
      <c r="F13" s="250"/>
      <c r="G13" s="250"/>
      <c r="H13" s="252"/>
    </row>
    <row r="14" spans="1:8" ht="12.75" customHeight="1" thickBot="1">
      <c r="A14" s="130"/>
      <c r="B14" s="131"/>
      <c r="C14" s="132"/>
      <c r="D14" s="133"/>
      <c r="E14" s="133" t="s">
        <v>42</v>
      </c>
      <c r="F14" s="134" t="s">
        <v>43</v>
      </c>
      <c r="G14" s="135" t="s">
        <v>66</v>
      </c>
      <c r="H14" s="136" t="s">
        <v>54</v>
      </c>
    </row>
    <row r="15" spans="1:8" ht="22.5" customHeight="1" thickBot="1">
      <c r="A15" s="137" t="s">
        <v>39</v>
      </c>
      <c r="B15" s="138">
        <v>445124</v>
      </c>
      <c r="C15" s="139">
        <v>104876</v>
      </c>
      <c r="D15" s="139">
        <v>100000</v>
      </c>
      <c r="E15" s="140">
        <f aca="true" t="shared" si="0" ref="E15:E23">SUM(B15:D15)</f>
        <v>650000</v>
      </c>
      <c r="F15" s="139">
        <f>SUM(D28)</f>
        <v>200000</v>
      </c>
      <c r="G15" s="139">
        <f>SUM(G28)</f>
        <v>230000</v>
      </c>
      <c r="H15" s="141">
        <f aca="true" t="shared" si="1" ref="H15:H21">SUM(E15-F15-G15)</f>
        <v>220000</v>
      </c>
    </row>
    <row r="16" spans="1:8" ht="22.5" customHeight="1" thickBot="1">
      <c r="A16" s="137" t="s">
        <v>86</v>
      </c>
      <c r="B16" s="138">
        <v>1297464.86</v>
      </c>
      <c r="C16" s="142" t="s">
        <v>7</v>
      </c>
      <c r="D16" s="139">
        <v>2200000</v>
      </c>
      <c r="E16" s="140">
        <f t="shared" si="0"/>
        <v>3497464.8600000003</v>
      </c>
      <c r="F16" s="143">
        <f>SUM(D30)</f>
        <v>1730000</v>
      </c>
      <c r="G16" s="144">
        <f>SUM(G30)</f>
        <v>1690000</v>
      </c>
      <c r="H16" s="141">
        <f t="shared" si="1"/>
        <v>77464.86000000034</v>
      </c>
    </row>
    <row r="17" spans="1:8" ht="31.5" customHeight="1" thickBot="1">
      <c r="A17" s="145" t="s">
        <v>87</v>
      </c>
      <c r="B17" s="138">
        <v>0</v>
      </c>
      <c r="C17" s="139">
        <v>166946.95</v>
      </c>
      <c r="D17" s="139">
        <v>100000</v>
      </c>
      <c r="E17" s="140">
        <f t="shared" si="0"/>
        <v>266946.95</v>
      </c>
      <c r="F17" s="143">
        <f>SUM(D47+D46+D45)</f>
        <v>95000</v>
      </c>
      <c r="G17" s="144">
        <f>SUM(G47+G46+G45)</f>
        <v>95000</v>
      </c>
      <c r="H17" s="141">
        <f t="shared" si="1"/>
        <v>76946.95000000001</v>
      </c>
    </row>
    <row r="18" spans="1:8" ht="27.75" customHeight="1">
      <c r="A18" s="146" t="s">
        <v>88</v>
      </c>
      <c r="B18" s="147">
        <f>SUM(B19:B22)</f>
        <v>1327413.75</v>
      </c>
      <c r="C18" s="148" t="s">
        <v>7</v>
      </c>
      <c r="D18" s="147">
        <f>SUM(D19:D22)</f>
        <v>1500000</v>
      </c>
      <c r="E18" s="149">
        <f t="shared" si="0"/>
        <v>2827413.75</v>
      </c>
      <c r="F18" s="147">
        <f>SUM(F19:F22)</f>
        <v>1807497.84</v>
      </c>
      <c r="G18" s="147">
        <f>SUM(G19:G22)</f>
        <v>930000</v>
      </c>
      <c r="H18" s="150">
        <f t="shared" si="1"/>
        <v>89915.90999999992</v>
      </c>
    </row>
    <row r="19" spans="1:8" s="157" customFormat="1" ht="17.25" customHeight="1">
      <c r="A19" s="151" t="s">
        <v>89</v>
      </c>
      <c r="B19" s="152">
        <v>0</v>
      </c>
      <c r="C19" s="153" t="s">
        <v>7</v>
      </c>
      <c r="D19" s="152">
        <v>100000</v>
      </c>
      <c r="E19" s="154">
        <f t="shared" si="0"/>
        <v>100000</v>
      </c>
      <c r="F19" s="153">
        <f>SUM(D40)</f>
        <v>50000</v>
      </c>
      <c r="G19" s="155">
        <f>SUM(G40)</f>
        <v>50000</v>
      </c>
      <c r="H19" s="156">
        <f t="shared" si="1"/>
        <v>0</v>
      </c>
    </row>
    <row r="20" spans="1:8" s="157" customFormat="1" ht="17.25" customHeight="1">
      <c r="A20" s="151" t="s">
        <v>90</v>
      </c>
      <c r="B20" s="152">
        <v>229915.91</v>
      </c>
      <c r="C20" s="153" t="s">
        <v>7</v>
      </c>
      <c r="D20" s="152">
        <v>1400000</v>
      </c>
      <c r="E20" s="154">
        <f t="shared" si="0"/>
        <v>1629915.91</v>
      </c>
      <c r="F20" s="153">
        <f>SUM(D44+D43+D42+D41)</f>
        <v>660000</v>
      </c>
      <c r="G20" s="155">
        <f>SUM(G44+G43+G42+G41)</f>
        <v>880000</v>
      </c>
      <c r="H20" s="156">
        <f t="shared" si="1"/>
        <v>89915.90999999992</v>
      </c>
    </row>
    <row r="21" spans="1:8" s="157" customFormat="1" ht="18" customHeight="1">
      <c r="A21" s="151" t="s">
        <v>91</v>
      </c>
      <c r="B21" s="152">
        <v>1097497.84</v>
      </c>
      <c r="C21" s="153" t="s">
        <v>7</v>
      </c>
      <c r="D21" s="152"/>
      <c r="E21" s="154">
        <f t="shared" si="0"/>
        <v>1097497.84</v>
      </c>
      <c r="F21" s="153">
        <f>SUM(D50)</f>
        <v>1097497.84</v>
      </c>
      <c r="G21" s="155">
        <f>SUM(G50)</f>
        <v>0</v>
      </c>
      <c r="H21" s="156">
        <f t="shared" si="1"/>
        <v>0</v>
      </c>
    </row>
    <row r="22" spans="1:8" s="157" customFormat="1" ht="25.5" customHeight="1" thickBot="1">
      <c r="A22" s="151" t="s">
        <v>92</v>
      </c>
      <c r="B22" s="152">
        <v>0</v>
      </c>
      <c r="C22" s="153" t="s">
        <v>7</v>
      </c>
      <c r="D22" s="152"/>
      <c r="E22" s="158">
        <f t="shared" si="0"/>
        <v>0</v>
      </c>
      <c r="F22" s="153">
        <v>0</v>
      </c>
      <c r="G22" s="155">
        <v>0</v>
      </c>
      <c r="H22" s="159">
        <v>0</v>
      </c>
    </row>
    <row r="23" spans="1:8" ht="21.75" customHeight="1" thickBot="1">
      <c r="A23" s="137" t="s">
        <v>44</v>
      </c>
      <c r="B23" s="160">
        <v>1123653.07</v>
      </c>
      <c r="C23" s="143" t="s">
        <v>7</v>
      </c>
      <c r="D23" s="161">
        <v>1800000</v>
      </c>
      <c r="E23" s="140">
        <f t="shared" si="0"/>
        <v>2923653.0700000003</v>
      </c>
      <c r="F23" s="162">
        <f>SUM(D54)</f>
        <v>1345000</v>
      </c>
      <c r="G23" s="163">
        <f>SUM(G54)</f>
        <v>1190000</v>
      </c>
      <c r="H23" s="141">
        <f>SUM(E23-F23-G23)</f>
        <v>388653.0700000003</v>
      </c>
    </row>
    <row r="24" spans="1:8" ht="24" customHeight="1" thickBot="1">
      <c r="A24" s="164" t="s">
        <v>45</v>
      </c>
      <c r="B24" s="161">
        <f>SUM(B23+B18+B17+B16+B15)</f>
        <v>4193655.6800000006</v>
      </c>
      <c r="C24" s="161">
        <f>SUM(C17+C15)</f>
        <v>271822.95</v>
      </c>
      <c r="D24" s="161">
        <f>SUM(D23+D18+D17+D16+D15)</f>
        <v>5700000</v>
      </c>
      <c r="E24" s="165">
        <f>SUM(E23+E18+E17+E16+E15)</f>
        <v>10165478.63</v>
      </c>
      <c r="F24" s="161">
        <f>SUM(F18+F17+F16+F15+F23)</f>
        <v>5177497.84</v>
      </c>
      <c r="G24" s="161">
        <f>SUM(G23+G18+G17+G16+G15)</f>
        <v>4135000</v>
      </c>
      <c r="H24" s="166">
        <f>SUM(H23+H18+H17+H16+H15)</f>
        <v>852980.7900000005</v>
      </c>
    </row>
    <row r="25" ht="17.25" customHeight="1">
      <c r="A25" s="2"/>
    </row>
    <row r="26" spans="1:8" ht="15" customHeight="1" thickBot="1">
      <c r="A26" s="19" t="s">
        <v>48</v>
      </c>
      <c r="E26" s="75"/>
      <c r="F26" s="2"/>
      <c r="G26" s="2"/>
      <c r="H26" s="2"/>
    </row>
    <row r="27" spans="3:8" s="167" customFormat="1" ht="15" customHeight="1" thickBot="1">
      <c r="C27" s="168"/>
      <c r="D27" s="169">
        <v>2021</v>
      </c>
      <c r="E27" s="75"/>
      <c r="F27" s="20"/>
      <c r="G27" s="169">
        <v>2022</v>
      </c>
      <c r="H27" s="20"/>
    </row>
    <row r="28" spans="1:7" ht="15" customHeight="1" thickBot="1">
      <c r="A28" s="170" t="s">
        <v>39</v>
      </c>
      <c r="B28" s="171" t="s">
        <v>93</v>
      </c>
      <c r="C28" s="172"/>
      <c r="D28" s="173">
        <v>200000</v>
      </c>
      <c r="E28" s="171" t="s">
        <v>94</v>
      </c>
      <c r="F28" s="172"/>
      <c r="G28" s="172">
        <v>230000</v>
      </c>
    </row>
    <row r="29" spans="1:8" ht="15" customHeight="1" thickBot="1">
      <c r="A29" s="170"/>
      <c r="B29" s="174"/>
      <c r="C29" s="173"/>
      <c r="D29" s="173"/>
      <c r="E29" s="174"/>
      <c r="F29" s="173"/>
      <c r="G29" s="173"/>
      <c r="H29" s="2"/>
    </row>
    <row r="30" spans="1:7" ht="15" customHeight="1" thickBot="1">
      <c r="A30" s="170" t="s">
        <v>95</v>
      </c>
      <c r="B30" s="171" t="s">
        <v>93</v>
      </c>
      <c r="C30" s="172"/>
      <c r="D30" s="173">
        <f>SUM(D31:D37)</f>
        <v>1730000</v>
      </c>
      <c r="E30" s="171" t="s">
        <v>94</v>
      </c>
      <c r="F30" s="172"/>
      <c r="G30" s="172">
        <f>SUM(G31:G36)</f>
        <v>1690000</v>
      </c>
    </row>
    <row r="31" spans="1:8" ht="12.75">
      <c r="A31" s="175"/>
      <c r="B31" s="114" t="s">
        <v>63</v>
      </c>
      <c r="C31" s="176"/>
      <c r="D31" s="177">
        <v>400000</v>
      </c>
      <c r="E31" s="117" t="s">
        <v>63</v>
      </c>
      <c r="F31" s="178"/>
      <c r="G31" s="179">
        <v>200000</v>
      </c>
      <c r="H31" s="2"/>
    </row>
    <row r="32" spans="1:8" ht="12.75">
      <c r="A32" s="180"/>
      <c r="B32" s="115" t="s">
        <v>65</v>
      </c>
      <c r="C32" s="116"/>
      <c r="D32" s="181">
        <v>530000</v>
      </c>
      <c r="E32" s="182" t="s">
        <v>65</v>
      </c>
      <c r="F32" s="182"/>
      <c r="G32" s="183">
        <v>540000</v>
      </c>
      <c r="H32" s="2"/>
    </row>
    <row r="33" spans="1:8" ht="12.75">
      <c r="A33" s="180"/>
      <c r="B33" s="115" t="s">
        <v>96</v>
      </c>
      <c r="C33" s="116"/>
      <c r="D33" s="181">
        <v>250000</v>
      </c>
      <c r="E33" s="115" t="s">
        <v>106</v>
      </c>
      <c r="F33" s="116"/>
      <c r="G33" s="183">
        <v>300000</v>
      </c>
      <c r="H33" s="2"/>
    </row>
    <row r="34" spans="1:8" ht="12.75">
      <c r="A34" s="180"/>
      <c r="B34" s="115" t="s">
        <v>67</v>
      </c>
      <c r="C34" s="184"/>
      <c r="D34" s="181">
        <v>300000</v>
      </c>
      <c r="E34" s="115" t="s">
        <v>67</v>
      </c>
      <c r="F34" s="116"/>
      <c r="G34" s="183">
        <v>500000</v>
      </c>
      <c r="H34" s="2"/>
    </row>
    <row r="35" spans="1:8" ht="12.75">
      <c r="A35" s="180"/>
      <c r="B35" s="115" t="s">
        <v>71</v>
      </c>
      <c r="C35" s="184"/>
      <c r="D35" s="181">
        <v>250000</v>
      </c>
      <c r="E35" s="115" t="s">
        <v>71</v>
      </c>
      <c r="F35" s="184"/>
      <c r="G35" s="183">
        <v>150000</v>
      </c>
      <c r="H35" s="2"/>
    </row>
    <row r="36" spans="1:8" ht="12.75">
      <c r="A36" s="185"/>
      <c r="B36" s="186"/>
      <c r="C36" s="184"/>
      <c r="D36" s="181"/>
      <c r="E36" s="115"/>
      <c r="F36" s="116"/>
      <c r="G36" s="183"/>
      <c r="H36" s="2"/>
    </row>
    <row r="37" spans="1:11" ht="13.5" thickBot="1">
      <c r="A37" s="187"/>
      <c r="B37" s="188"/>
      <c r="C37" s="189"/>
      <c r="D37" s="190"/>
      <c r="E37" s="188"/>
      <c r="F37" s="189"/>
      <c r="G37" s="191"/>
      <c r="H37" s="2"/>
      <c r="K37" s="192"/>
    </row>
    <row r="38" spans="1:8" ht="13.5" thickBot="1">
      <c r="A38" s="2"/>
      <c r="B38" s="193"/>
      <c r="C38" s="2"/>
      <c r="D38" s="193"/>
      <c r="E38" s="193"/>
      <c r="F38" s="2"/>
      <c r="G38" s="193"/>
      <c r="H38" s="2"/>
    </row>
    <row r="39" spans="1:9" ht="15" customHeight="1" thickBot="1">
      <c r="A39" s="170" t="s">
        <v>97</v>
      </c>
      <c r="B39" s="171" t="s">
        <v>93</v>
      </c>
      <c r="C39" s="172"/>
      <c r="D39" s="173">
        <f>SUM(D40:D47)</f>
        <v>805000</v>
      </c>
      <c r="E39" s="171" t="s">
        <v>94</v>
      </c>
      <c r="F39" s="172"/>
      <c r="G39" s="172">
        <f>SUM(G40:G47)</f>
        <v>1025000</v>
      </c>
      <c r="I39" s="192"/>
    </row>
    <row r="40" spans="1:8" ht="12.75">
      <c r="A40" s="175"/>
      <c r="B40" s="253" t="s">
        <v>98</v>
      </c>
      <c r="C40" s="254"/>
      <c r="D40" s="177">
        <v>50000</v>
      </c>
      <c r="E40" s="253" t="s">
        <v>98</v>
      </c>
      <c r="F40" s="254"/>
      <c r="G40" s="179">
        <v>50000</v>
      </c>
      <c r="H40" s="2"/>
    </row>
    <row r="41" spans="1:8" ht="12.75">
      <c r="A41" s="175"/>
      <c r="B41" s="118" t="s">
        <v>53</v>
      </c>
      <c r="C41" s="118"/>
      <c r="D41" s="177">
        <v>300000</v>
      </c>
      <c r="E41" s="117" t="s">
        <v>53</v>
      </c>
      <c r="F41" s="176"/>
      <c r="G41" s="179">
        <v>400000</v>
      </c>
      <c r="H41" s="2"/>
    </row>
    <row r="42" spans="1:9" ht="12.75">
      <c r="A42" s="185"/>
      <c r="B42" s="115" t="s">
        <v>57</v>
      </c>
      <c r="C42" s="116"/>
      <c r="D42" s="181">
        <v>80000</v>
      </c>
      <c r="E42" s="115" t="s">
        <v>57</v>
      </c>
      <c r="F42" s="116"/>
      <c r="G42" s="183">
        <v>180000</v>
      </c>
      <c r="H42" s="2"/>
      <c r="I42" s="192"/>
    </row>
    <row r="43" spans="1:9" ht="12.75">
      <c r="A43" s="185"/>
      <c r="B43" s="115" t="s">
        <v>73</v>
      </c>
      <c r="C43" s="116"/>
      <c r="D43" s="181">
        <v>80000</v>
      </c>
      <c r="E43" s="115" t="s">
        <v>73</v>
      </c>
      <c r="F43" s="116"/>
      <c r="G43" s="183">
        <v>120000</v>
      </c>
      <c r="H43" s="2"/>
      <c r="I43" s="192"/>
    </row>
    <row r="44" spans="1:9" ht="12.75">
      <c r="A44" s="185"/>
      <c r="B44" s="115" t="s">
        <v>74</v>
      </c>
      <c r="C44" s="116"/>
      <c r="D44" s="181">
        <v>200000</v>
      </c>
      <c r="E44" s="115" t="s">
        <v>74</v>
      </c>
      <c r="F44" s="116"/>
      <c r="G44" s="183">
        <v>180000</v>
      </c>
      <c r="H44" s="2"/>
      <c r="I44" s="192"/>
    </row>
    <row r="45" spans="1:8" ht="12.75">
      <c r="A45" s="185"/>
      <c r="B45" s="115" t="s">
        <v>61</v>
      </c>
      <c r="C45" s="116"/>
      <c r="D45" s="181">
        <v>40000</v>
      </c>
      <c r="E45" s="115" t="s">
        <v>61</v>
      </c>
      <c r="F45" s="116"/>
      <c r="G45" s="183">
        <v>40000</v>
      </c>
      <c r="H45" s="2"/>
    </row>
    <row r="46" spans="1:9" ht="12.75">
      <c r="A46" s="185"/>
      <c r="B46" s="115" t="s">
        <v>62</v>
      </c>
      <c r="C46" s="116"/>
      <c r="D46" s="181">
        <v>15000</v>
      </c>
      <c r="E46" s="115" t="s">
        <v>62</v>
      </c>
      <c r="F46" s="116"/>
      <c r="G46" s="183">
        <v>15000</v>
      </c>
      <c r="H46" s="2"/>
      <c r="I46" s="192"/>
    </row>
    <row r="47" spans="1:8" ht="12.75">
      <c r="A47" s="185"/>
      <c r="B47" s="115" t="s">
        <v>55</v>
      </c>
      <c r="C47" s="116"/>
      <c r="D47" s="181">
        <v>40000</v>
      </c>
      <c r="E47" s="115" t="s">
        <v>55</v>
      </c>
      <c r="F47" s="116"/>
      <c r="G47" s="183">
        <v>40000</v>
      </c>
      <c r="H47" s="2"/>
    </row>
    <row r="48" spans="1:8" ht="13.5" thickBot="1">
      <c r="A48" s="187"/>
      <c r="B48" s="188"/>
      <c r="C48" s="189"/>
      <c r="D48" s="190"/>
      <c r="E48" s="188"/>
      <c r="F48" s="189"/>
      <c r="G48" s="191"/>
      <c r="H48" s="2"/>
    </row>
    <row r="49" spans="1:8" ht="13.5" thickBot="1">
      <c r="A49" s="193"/>
      <c r="B49" s="193"/>
      <c r="C49" s="2"/>
      <c r="D49" s="193"/>
      <c r="E49" s="193"/>
      <c r="F49" s="2"/>
      <c r="G49" s="194"/>
      <c r="H49" s="2"/>
    </row>
    <row r="50" spans="1:9" ht="15" customHeight="1" thickBot="1">
      <c r="A50" s="170" t="s">
        <v>99</v>
      </c>
      <c r="B50" s="171" t="s">
        <v>93</v>
      </c>
      <c r="C50" s="172"/>
      <c r="D50" s="173">
        <v>1097497.84</v>
      </c>
      <c r="E50" s="171" t="s">
        <v>94</v>
      </c>
      <c r="F50" s="172"/>
      <c r="G50" s="172">
        <v>0</v>
      </c>
      <c r="I50" s="192"/>
    </row>
    <row r="51" spans="1:8" ht="13.5" thickBot="1">
      <c r="A51" s="195"/>
      <c r="B51" s="196"/>
      <c r="C51" s="197"/>
      <c r="D51" s="196"/>
      <c r="E51" s="196"/>
      <c r="F51" s="196"/>
      <c r="G51" s="2"/>
      <c r="H51" s="2"/>
    </row>
    <row r="52" spans="1:7" ht="13.5" thickBot="1">
      <c r="A52" s="170" t="s">
        <v>100</v>
      </c>
      <c r="B52" s="198" t="s">
        <v>101</v>
      </c>
      <c r="C52" s="199"/>
      <c r="D52" s="199"/>
      <c r="E52" s="200"/>
      <c r="F52" s="196"/>
      <c r="G52" s="201"/>
    </row>
    <row r="53" spans="1:7" ht="13.5" thickBot="1">
      <c r="A53" s="195"/>
      <c r="B53" s="196"/>
      <c r="C53" s="196"/>
      <c r="D53" s="196"/>
      <c r="E53" s="196"/>
      <c r="F53" s="196"/>
      <c r="G53" s="194"/>
    </row>
    <row r="54" spans="1:7" ht="15" customHeight="1" thickBot="1">
      <c r="A54" s="170" t="s">
        <v>102</v>
      </c>
      <c r="B54" s="171" t="s">
        <v>93</v>
      </c>
      <c r="C54" s="172"/>
      <c r="D54" s="173">
        <f>SUM(D55:D60)</f>
        <v>1345000</v>
      </c>
      <c r="E54" s="171" t="s">
        <v>94</v>
      </c>
      <c r="F54" s="172"/>
      <c r="G54" s="172">
        <f>SUM(G55:G60)</f>
        <v>1190000</v>
      </c>
    </row>
    <row r="55" spans="1:7" ht="12.75">
      <c r="A55" s="175"/>
      <c r="B55" s="114" t="s">
        <v>75</v>
      </c>
      <c r="C55" s="176"/>
      <c r="D55" s="202">
        <v>900000</v>
      </c>
      <c r="E55" s="114" t="s">
        <v>75</v>
      </c>
      <c r="F55" s="176"/>
      <c r="G55" s="203">
        <v>900000</v>
      </c>
    </row>
    <row r="56" spans="1:7" ht="12.75">
      <c r="A56" s="185"/>
      <c r="B56" s="115" t="s">
        <v>70</v>
      </c>
      <c r="C56" s="116"/>
      <c r="D56" s="204">
        <v>80000</v>
      </c>
      <c r="E56" s="115" t="s">
        <v>70</v>
      </c>
      <c r="F56" s="116"/>
      <c r="G56" s="205">
        <v>80000</v>
      </c>
    </row>
    <row r="57" spans="1:7" ht="12.75">
      <c r="A57" s="185"/>
      <c r="B57" s="115" t="s">
        <v>69</v>
      </c>
      <c r="C57" s="116"/>
      <c r="D57" s="204">
        <v>190000</v>
      </c>
      <c r="E57" s="115" t="s">
        <v>69</v>
      </c>
      <c r="F57" s="116"/>
      <c r="G57" s="205">
        <v>100000</v>
      </c>
    </row>
    <row r="58" spans="1:7" ht="12.75">
      <c r="A58" s="185"/>
      <c r="B58" s="115" t="s">
        <v>68</v>
      </c>
      <c r="C58" s="116"/>
      <c r="D58" s="204">
        <v>20000</v>
      </c>
      <c r="E58" s="115" t="s">
        <v>68</v>
      </c>
      <c r="F58" s="116"/>
      <c r="G58" s="205">
        <v>20000</v>
      </c>
    </row>
    <row r="59" spans="1:7" ht="12.75">
      <c r="A59" s="185"/>
      <c r="B59" s="115" t="s">
        <v>76</v>
      </c>
      <c r="C59" s="116"/>
      <c r="D59" s="204">
        <v>40000</v>
      </c>
      <c r="E59" s="115" t="s">
        <v>76</v>
      </c>
      <c r="F59" s="116"/>
      <c r="G59" s="205">
        <v>30000</v>
      </c>
    </row>
    <row r="60" spans="1:7" ht="13.5" thickBot="1">
      <c r="A60" s="187"/>
      <c r="B60" s="188" t="s">
        <v>77</v>
      </c>
      <c r="C60" s="189"/>
      <c r="D60" s="206">
        <v>115000</v>
      </c>
      <c r="E60" s="188" t="s">
        <v>77</v>
      </c>
      <c r="F60" s="189"/>
      <c r="G60" s="207">
        <v>60000</v>
      </c>
    </row>
    <row r="61" spans="1:7" ht="13.5" thickBot="1">
      <c r="A61" s="193"/>
      <c r="B61" s="2"/>
      <c r="C61" s="2"/>
      <c r="D61" s="208"/>
      <c r="E61" s="193"/>
      <c r="F61" s="2"/>
      <c r="G61" s="208"/>
    </row>
    <row r="62" spans="1:8" ht="15.75" thickBot="1">
      <c r="A62" s="170" t="s">
        <v>103</v>
      </c>
      <c r="B62" s="174"/>
      <c r="C62" s="209"/>
      <c r="D62" s="210">
        <f>SUM(D54+D52+D50+D39+D30+D28)</f>
        <v>5177497.84</v>
      </c>
      <c r="E62" s="174"/>
      <c r="F62" s="209"/>
      <c r="G62" s="210">
        <f>SUM(G54+G52+G50+G39+G30+G28)</f>
        <v>4135000</v>
      </c>
      <c r="H62" s="2"/>
    </row>
    <row r="65" spans="1:3" ht="12.75">
      <c r="A65" s="76" t="s">
        <v>31</v>
      </c>
      <c r="B65" s="233">
        <v>44369</v>
      </c>
      <c r="C65" s="233"/>
    </row>
    <row r="66" spans="1:5" ht="12.75">
      <c r="A66" s="76" t="s">
        <v>104</v>
      </c>
      <c r="B66" s="19" t="s">
        <v>52</v>
      </c>
      <c r="E66" s="76" t="s">
        <v>105</v>
      </c>
    </row>
    <row r="72" spans="3:7" ht="12.75">
      <c r="C72" s="2"/>
      <c r="D72" s="2"/>
      <c r="E72" s="2"/>
      <c r="F72" s="2"/>
      <c r="G72" s="2"/>
    </row>
    <row r="73" spans="1:7" ht="12.75">
      <c r="A73" s="2"/>
      <c r="B73" s="2"/>
      <c r="C73" s="2"/>
      <c r="D73" s="2"/>
      <c r="E73" s="2"/>
      <c r="F73" s="2"/>
      <c r="G73" s="2"/>
    </row>
    <row r="74" spans="1:7" ht="12.75">
      <c r="A74" s="2"/>
      <c r="B74" s="2"/>
      <c r="C74" s="2"/>
      <c r="D74" s="2"/>
      <c r="E74" s="2"/>
      <c r="F74" s="2"/>
      <c r="G74" s="2"/>
    </row>
    <row r="75" spans="1:7" ht="12.75">
      <c r="A75" s="2"/>
      <c r="B75" s="2"/>
      <c r="C75" s="2"/>
      <c r="D75" s="2"/>
      <c r="E75" s="2"/>
      <c r="F75" s="2"/>
      <c r="G75" s="2"/>
    </row>
    <row r="76" spans="1:7" ht="12.75">
      <c r="A76" s="2"/>
      <c r="B76" s="2"/>
      <c r="C76" s="2"/>
      <c r="D76" s="2"/>
      <c r="E76" s="2"/>
      <c r="F76" s="2"/>
      <c r="G76" s="2"/>
    </row>
    <row r="77" spans="1:2" ht="12.75">
      <c r="A77" s="2"/>
      <c r="B77" s="2"/>
    </row>
  </sheetData>
  <sheetProtection/>
  <mergeCells count="10">
    <mergeCell ref="A4:H4"/>
    <mergeCell ref="A5:F5"/>
    <mergeCell ref="B65:C65"/>
    <mergeCell ref="A12:A13"/>
    <mergeCell ref="B12:E12"/>
    <mergeCell ref="F12:F13"/>
    <mergeCell ref="G12:G13"/>
    <mergeCell ref="H12:H13"/>
    <mergeCell ref="B40:C40"/>
    <mergeCell ref="E40:F40"/>
  </mergeCells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2021-06-22T07:07:48Z</cp:lastPrinted>
  <dcterms:created xsi:type="dcterms:W3CDTF">2001-10-29T09:16:17Z</dcterms:created>
  <dcterms:modified xsi:type="dcterms:W3CDTF">2021-12-06T14:11:26Z</dcterms:modified>
  <cp:category/>
  <cp:version/>
  <cp:contentType/>
  <cp:contentStatus/>
</cp:coreProperties>
</file>