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000" activeTab="0"/>
  </bookViews>
  <sheets>
    <sheet name="rozdělení ZVH" sheetId="1" r:id="rId1"/>
  </sheets>
  <definedNames>
    <definedName name="_xlnm.Print_Area" localSheetId="0">'rozdělení ZVH'!$A$1:$R$43</definedName>
  </definedNames>
  <calcPr fullCalcOnLoad="1"/>
</workbook>
</file>

<file path=xl/sharedStrings.xml><?xml version="1.0" encoding="utf-8"?>
<sst xmlns="http://schemas.openxmlformats.org/spreadsheetml/2006/main" count="95" uniqueCount="66">
  <si>
    <t>ZŠ Dědina</t>
  </si>
  <si>
    <t>ZŠ Marjánka</t>
  </si>
  <si>
    <t>ZŠ Norbertov</t>
  </si>
  <si>
    <t>MŠ Bubeníčkova</t>
  </si>
  <si>
    <t>MŠ Jílkova</t>
  </si>
  <si>
    <t>MŠ Meziškolská</t>
  </si>
  <si>
    <t>MŠ Sbíhavá</t>
  </si>
  <si>
    <t>MŠ Terronská</t>
  </si>
  <si>
    <t>MŠ Velvarská</t>
  </si>
  <si>
    <t>MŠ Čínská</t>
  </si>
  <si>
    <t>MŠ Motýlek</t>
  </si>
  <si>
    <t>MŠ Na Okraji</t>
  </si>
  <si>
    <t>MŠ Parléřova</t>
  </si>
  <si>
    <t>MŠ Šmolíkova</t>
  </si>
  <si>
    <t>MŠ Vokovická</t>
  </si>
  <si>
    <t>MŠ Volavkova</t>
  </si>
  <si>
    <t>MŠ Waldorfská</t>
  </si>
  <si>
    <t>MŠ Ch. de Gaulla</t>
  </si>
  <si>
    <t>MŠ Juárezova</t>
  </si>
  <si>
    <t>MŠ Libocká</t>
  </si>
  <si>
    <t>Škola</t>
  </si>
  <si>
    <t>příděl</t>
  </si>
  <si>
    <t xml:space="preserve">CELKEM </t>
  </si>
  <si>
    <t>Fakultní MŠ</t>
  </si>
  <si>
    <t>MŠ Na Dlouhém lánu</t>
  </si>
  <si>
    <t>ZŠ a MŠ Bílá</t>
  </si>
  <si>
    <t>RF %</t>
  </si>
  <si>
    <t>zdroje</t>
  </si>
  <si>
    <t>čerpání</t>
  </si>
  <si>
    <t>FO %</t>
  </si>
  <si>
    <t>kontrola %</t>
  </si>
  <si>
    <t>ZŠ a MŠ                    Červený vrch</t>
  </si>
  <si>
    <t>ZŠ a MŠ                         Emy Destinnové</t>
  </si>
  <si>
    <t>ZŠ a MŠ                 Hanspaulka</t>
  </si>
  <si>
    <t>ZŠ a MŠ  J. A. Komenského</t>
  </si>
  <si>
    <t>ZŠ a MŠ                           Na Dlouhém lánu</t>
  </si>
  <si>
    <t>ZŠ a MŠ                                A. Čermáka</t>
  </si>
  <si>
    <t>ZŠ a MŠ                         nám. Svobody 2</t>
  </si>
  <si>
    <t xml:space="preserve">ZŠ a MŠ                              V. Čáslavské </t>
  </si>
  <si>
    <t>ZŠ                                 Petřiny - sever</t>
  </si>
  <si>
    <t>ZŠ                                  Pod Marjánkou</t>
  </si>
  <si>
    <t>ZŠ a MŠ                              T. G. Masaryka</t>
  </si>
  <si>
    <t xml:space="preserve">NÁVRH ŠKOL NA PŘEROZDĚLENÍ ZLEPŠENÉHO VÝSLEDKU HOSPODAŘENÍ </t>
  </si>
  <si>
    <t>NÁVRH ZŘIZOVATELE NA PŘEROZDĚLENÍ ZLEPŠENÉHO VÝSLEDKU HOSPODAŘENÍ PO - ŠKOLSTVÍ</t>
  </si>
  <si>
    <t xml:space="preserve">příděl </t>
  </si>
  <si>
    <t>Náklady             v Kč</t>
  </si>
  <si>
    <t>Výnosy            v Kč</t>
  </si>
  <si>
    <t>Příděl do fondů                   v Kč</t>
  </si>
  <si>
    <r>
      <t xml:space="preserve">příděl        </t>
    </r>
    <r>
      <rPr>
        <b/>
        <sz val="8"/>
        <rFont val="Arial CE"/>
        <family val="0"/>
      </rPr>
      <t>(v Kč)</t>
    </r>
  </si>
  <si>
    <t xml:space="preserve"> </t>
  </si>
  <si>
    <t xml:space="preserve"> .</t>
  </si>
  <si>
    <t>FO v Kč</t>
  </si>
  <si>
    <t>RF v Kč</t>
  </si>
  <si>
    <t xml:space="preserve">         Návrh rozdělení zlepšeného výsledku hospodaření za rok 2022 z doplňkové činnosti do fondů odměn a rezerv - školství</t>
  </si>
  <si>
    <t xml:space="preserve">2023 </t>
  </si>
  <si>
    <t>12/22         (SU 413)</t>
  </si>
  <si>
    <t>2023</t>
  </si>
  <si>
    <t>Zpracovala: Ing. Jonášová Špalková</t>
  </si>
  <si>
    <t xml:space="preserve">V Praze: 14.3.2023 </t>
  </si>
  <si>
    <t>Zapojení RF do provozního  příspěvku 2023</t>
  </si>
  <si>
    <r>
      <t xml:space="preserve">12/22              </t>
    </r>
    <r>
      <rPr>
        <b/>
        <sz val="8"/>
        <rFont val="Arial CE"/>
        <family val="0"/>
      </rPr>
      <t>(v Kč)</t>
    </r>
  </si>
  <si>
    <r>
      <t xml:space="preserve">příděl         </t>
    </r>
    <r>
      <rPr>
        <b/>
        <sz val="8"/>
        <rFont val="Arial CE"/>
        <family val="0"/>
      </rPr>
      <t xml:space="preserve"> (v Kč)</t>
    </r>
  </si>
  <si>
    <r>
      <t xml:space="preserve">12/22             </t>
    </r>
    <r>
      <rPr>
        <b/>
        <sz val="8"/>
        <rFont val="Arial CE"/>
        <family val="0"/>
      </rPr>
      <t>(v Kč)</t>
    </r>
  </si>
  <si>
    <r>
      <t xml:space="preserve">2023   </t>
    </r>
    <r>
      <rPr>
        <b/>
        <sz val="8"/>
        <rFont val="Arial CE"/>
        <family val="0"/>
      </rPr>
      <t xml:space="preserve">                (v Kč)</t>
    </r>
  </si>
  <si>
    <t>12/22          (SU 413)</t>
  </si>
  <si>
    <t>Příloha č. 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</si>
</sst>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%"/>
    <numFmt numFmtId="173" formatCode="#,##0\ &quot;Kčs&quot;;\-#,##0\ &quot;Kčs&quot;"/>
    <numFmt numFmtId="174" formatCode="#,##0\ &quot;Kčs&quot;;[Red]\-#,##0\ &quot;Kčs&quot;"/>
    <numFmt numFmtId="175" formatCode="#,##0.00\ &quot;Kčs&quot;;\-#,##0.00\ &quot;Kčs&quot;"/>
    <numFmt numFmtId="176" formatCode="#,##0.00\ &quot;Kčs&quot;;[Red]\-#,##0.00\ &quot;Kčs&quot;"/>
    <numFmt numFmtId="177" formatCode="_-* #,##0\ &quot;Kčs&quot;_-;\-* #,##0\ &quot;Kčs&quot;_-;_-* &quot;-&quot;\ &quot;Kčs&quot;_-;_-@_-"/>
    <numFmt numFmtId="178" formatCode="_-* #,##0\ _K_č_s_-;\-* #,##0\ _K_č_s_-;_-* &quot;-&quot;\ _K_č_s_-;_-@_-"/>
    <numFmt numFmtId="179" formatCode="_-* #,##0.00\ &quot;Kčs&quot;_-;\-* #,##0.00\ &quot;Kčs&quot;_-;_-* &quot;-&quot;??\ &quot;Kčs&quot;_-;_-@_-"/>
    <numFmt numFmtId="180" formatCode="_-* #,##0.00\ _K_č_s_-;\-* #,##0.00\ _K_č_s_-;_-* &quot;-&quot;??\ _K_č_s_-;_-@_-"/>
    <numFmt numFmtId="181" formatCode="#,##0.0"/>
    <numFmt numFmtId="182" formatCode="#,##0.000"/>
    <numFmt numFmtId="183" formatCode="0.0"/>
    <numFmt numFmtId="184" formatCode="0.000"/>
    <numFmt numFmtId="185" formatCode="#,##0_ ;[Red]\-#,##0\ "/>
    <numFmt numFmtId="186" formatCode="#,##0.0000"/>
    <numFmt numFmtId="187" formatCode="#,##0.00000"/>
    <numFmt numFmtId="188" formatCode="#,##0.000000"/>
    <numFmt numFmtId="189" formatCode="#,##0.0000000"/>
    <numFmt numFmtId="190" formatCode="0.0E+00"/>
    <numFmt numFmtId="191" formatCode="[$-405]General"/>
    <numFmt numFmtId="192" formatCode="[$-405]#,##0.00"/>
    <numFmt numFmtId="193" formatCode="[$-405]dddd\ d\.\ mmmm\ yyyy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24"/>
      <name val="Arial CE"/>
      <family val="0"/>
    </font>
    <font>
      <b/>
      <sz val="26"/>
      <name val="Arial CE"/>
      <family val="0"/>
    </font>
    <font>
      <b/>
      <sz val="20"/>
      <name val="Arial CE"/>
      <family val="0"/>
    </font>
    <font>
      <b/>
      <sz val="18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i/>
      <sz val="14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E"/>
      <family val="0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sz val="12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5" fillId="1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11" borderId="14" xfId="0" applyNumberFormat="1" applyFont="1" applyFill="1" applyBorder="1" applyAlignment="1">
      <alignment horizontal="center" vertical="center" wrapText="1"/>
    </xf>
    <xf numFmtId="49" fontId="5" fillId="12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33" borderId="0" xfId="0" applyFont="1" applyFill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43" fillId="0" borderId="0" xfId="0" applyNumberFormat="1" applyFont="1" applyAlignment="1">
      <alignment horizontal="right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49" fontId="5" fillId="11" borderId="16" xfId="0" applyNumberFormat="1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" fontId="15" fillId="34" borderId="18" xfId="0" applyNumberFormat="1" applyFont="1" applyFill="1" applyBorder="1" applyAlignment="1">
      <alignment horizontal="right" vertical="center"/>
    </xf>
    <xf numFmtId="4" fontId="61" fillId="34" borderId="19" xfId="0" applyNumberFormat="1" applyFont="1" applyFill="1" applyBorder="1" applyAlignment="1">
      <alignment horizontal="right" vertical="center"/>
    </xf>
    <xf numFmtId="4" fontId="61" fillId="34" borderId="20" xfId="0" applyNumberFormat="1" applyFont="1" applyFill="1" applyBorder="1" applyAlignment="1">
      <alignment horizontal="right" vertical="center"/>
    </xf>
    <xf numFmtId="4" fontId="61" fillId="34" borderId="21" xfId="0" applyNumberFormat="1" applyFont="1" applyFill="1" applyBorder="1" applyAlignment="1">
      <alignment horizontal="right" vertical="center"/>
    </xf>
    <xf numFmtId="4" fontId="5" fillId="10" borderId="22" xfId="0" applyNumberFormat="1" applyFont="1" applyFill="1" applyBorder="1" applyAlignment="1" applyProtection="1">
      <alignment horizontal="center" vertical="center"/>
      <protection/>
    </xf>
    <xf numFmtId="4" fontId="5" fillId="9" borderId="23" xfId="0" applyNumberFormat="1" applyFont="1" applyFill="1" applyBorder="1" applyAlignment="1" applyProtection="1">
      <alignment horizontal="center" vertical="center"/>
      <protection/>
    </xf>
    <xf numFmtId="4" fontId="5" fillId="12" borderId="22" xfId="0" applyNumberFormat="1" applyFont="1" applyFill="1" applyBorder="1" applyAlignment="1" applyProtection="1">
      <alignment horizontal="center" vertical="center"/>
      <protection/>
    </xf>
    <xf numFmtId="4" fontId="5" fillId="12" borderId="24" xfId="0" applyNumberFormat="1" applyFont="1" applyFill="1" applyBorder="1" applyAlignment="1" applyProtection="1">
      <alignment horizontal="center" vertical="center"/>
      <protection/>
    </xf>
    <xf numFmtId="4" fontId="5" fillId="34" borderId="25" xfId="0" applyNumberFormat="1" applyFont="1" applyFill="1" applyBorder="1" applyAlignment="1" applyProtection="1">
      <alignment horizontal="center" vertical="center"/>
      <protection/>
    </xf>
    <xf numFmtId="4" fontId="62" fillId="10" borderId="22" xfId="0" applyNumberFormat="1" applyFont="1" applyFill="1" applyBorder="1" applyAlignment="1" applyProtection="1">
      <alignment horizontal="center" vertical="center"/>
      <protection/>
    </xf>
    <xf numFmtId="4" fontId="62" fillId="9" borderId="23" xfId="0" applyNumberFormat="1" applyFont="1" applyFill="1" applyBorder="1" applyAlignment="1" applyProtection="1">
      <alignment horizontal="center" vertical="center"/>
      <protection/>
    </xf>
    <xf numFmtId="4" fontId="62" fillId="12" borderId="22" xfId="0" applyNumberFormat="1" applyFont="1" applyFill="1" applyBorder="1" applyAlignment="1" applyProtection="1">
      <alignment horizontal="center" vertical="center"/>
      <protection/>
    </xf>
    <xf numFmtId="4" fontId="62" fillId="12" borderId="24" xfId="0" applyNumberFormat="1" applyFont="1" applyFill="1" applyBorder="1" applyAlignment="1" applyProtection="1">
      <alignment horizontal="center" vertical="center"/>
      <protection/>
    </xf>
    <xf numFmtId="4" fontId="62" fillId="34" borderId="25" xfId="0" applyNumberFormat="1" applyFont="1" applyFill="1" applyBorder="1" applyAlignment="1" applyProtection="1">
      <alignment horizontal="center" vertical="center"/>
      <protection/>
    </xf>
    <xf numFmtId="4" fontId="62" fillId="10" borderId="26" xfId="0" applyNumberFormat="1" applyFont="1" applyFill="1" applyBorder="1" applyAlignment="1" applyProtection="1">
      <alignment horizontal="center" vertical="center"/>
      <protection/>
    </xf>
    <xf numFmtId="4" fontId="62" fillId="9" borderId="27" xfId="0" applyNumberFormat="1" applyFont="1" applyFill="1" applyBorder="1" applyAlignment="1" applyProtection="1">
      <alignment horizontal="center" vertical="center"/>
      <protection/>
    </xf>
    <xf numFmtId="4" fontId="62" fillId="34" borderId="28" xfId="0" applyNumberFormat="1" applyFont="1" applyFill="1" applyBorder="1" applyAlignment="1" applyProtection="1">
      <alignment horizontal="center" vertical="center"/>
      <protection/>
    </xf>
    <xf numFmtId="4" fontId="62" fillId="34" borderId="2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5" fillId="13" borderId="19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10" borderId="24" xfId="0" applyNumberFormat="1" applyFont="1" applyFill="1" applyBorder="1" applyAlignment="1" applyProtection="1">
      <alignment horizontal="right" vertical="center"/>
      <protection/>
    </xf>
    <xf numFmtId="4" fontId="5" fillId="11" borderId="32" xfId="0" applyNumberFormat="1" applyFont="1" applyFill="1" applyBorder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4" fontId="5" fillId="34" borderId="29" xfId="0" applyNumberFormat="1" applyFont="1" applyFill="1" applyBorder="1" applyAlignment="1" applyProtection="1">
      <alignment horizontal="center" vertical="center"/>
      <protection/>
    </xf>
    <xf numFmtId="4" fontId="5" fillId="10" borderId="26" xfId="0" applyNumberFormat="1" applyFont="1" applyFill="1" applyBorder="1" applyAlignment="1" applyProtection="1">
      <alignment horizontal="center" vertical="center"/>
      <protection/>
    </xf>
    <xf numFmtId="4" fontId="5" fillId="9" borderId="27" xfId="0" applyNumberFormat="1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13" borderId="21" xfId="0" applyNumberFormat="1" applyFont="1" applyFill="1" applyBorder="1" applyAlignment="1" applyProtection="1">
      <alignment horizontal="right" vertical="center"/>
      <protection/>
    </xf>
    <xf numFmtId="4" fontId="5" fillId="10" borderId="35" xfId="0" applyNumberFormat="1" applyFont="1" applyFill="1" applyBorder="1" applyAlignment="1" applyProtection="1">
      <alignment horizontal="center" vertical="center"/>
      <protection/>
    </xf>
    <xf numFmtId="4" fontId="5" fillId="9" borderId="36" xfId="0" applyNumberFormat="1" applyFont="1" applyFill="1" applyBorder="1" applyAlignment="1" applyProtection="1">
      <alignment horizontal="center" vertical="center"/>
      <protection/>
    </xf>
    <xf numFmtId="4" fontId="5" fillId="0" borderId="37" xfId="0" applyNumberFormat="1" applyFont="1" applyBorder="1" applyAlignment="1" applyProtection="1">
      <alignment horizontal="right" vertical="center"/>
      <protection/>
    </xf>
    <xf numFmtId="4" fontId="5" fillId="0" borderId="38" xfId="0" applyNumberFormat="1" applyFont="1" applyBorder="1" applyAlignment="1" applyProtection="1">
      <alignment horizontal="right" vertical="center"/>
      <protection/>
    </xf>
    <xf numFmtId="4" fontId="5" fillId="10" borderId="38" xfId="0" applyNumberFormat="1" applyFont="1" applyFill="1" applyBorder="1" applyAlignment="1" applyProtection="1">
      <alignment horizontal="right" vertical="center"/>
      <protection/>
    </xf>
    <xf numFmtId="4" fontId="5" fillId="11" borderId="39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5" fillId="9" borderId="38" xfId="0" applyNumberFormat="1" applyFont="1" applyFill="1" applyBorder="1" applyAlignment="1" applyProtection="1">
      <alignment horizontal="right" vertical="center"/>
      <protection/>
    </xf>
    <xf numFmtId="4" fontId="5" fillId="11" borderId="36" xfId="0" applyNumberFormat="1" applyFont="1" applyFill="1" applyBorder="1" applyAlignment="1" applyProtection="1">
      <alignment horizontal="right" vertical="center"/>
      <protection/>
    </xf>
    <xf numFmtId="4" fontId="5" fillId="10" borderId="21" xfId="0" applyNumberFormat="1" applyFont="1" applyFill="1" applyBorder="1" applyAlignment="1" applyProtection="1">
      <alignment horizontal="center" vertical="center"/>
      <protection/>
    </xf>
    <xf numFmtId="4" fontId="5" fillId="9" borderId="21" xfId="0" applyNumberFormat="1" applyFont="1" applyFill="1" applyBorder="1" applyAlignment="1" applyProtection="1">
      <alignment horizontal="center" vertical="center"/>
      <protection/>
    </xf>
    <xf numFmtId="4" fontId="5" fillId="34" borderId="40" xfId="0" applyNumberFormat="1" applyFont="1" applyFill="1" applyBorder="1" applyAlignment="1" applyProtection="1">
      <alignment horizontal="center" vertical="center"/>
      <protection/>
    </xf>
    <xf numFmtId="4" fontId="5" fillId="12" borderId="39" xfId="0" applyNumberFormat="1" applyFont="1" applyFill="1" applyBorder="1" applyAlignment="1" applyProtection="1">
      <alignment horizontal="right" vertical="center"/>
      <protection/>
    </xf>
    <xf numFmtId="4" fontId="5" fillId="0" borderId="37" xfId="0" applyNumberFormat="1" applyFont="1" applyFill="1" applyBorder="1" applyAlignment="1" applyProtection="1">
      <alignment horizontal="right" vertical="center"/>
      <protection/>
    </xf>
    <xf numFmtId="0" fontId="5" fillId="33" borderId="4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42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" fontId="5" fillId="11" borderId="43" xfId="0" applyNumberFormat="1" applyFont="1" applyFill="1" applyBorder="1" applyAlignment="1" applyProtection="1">
      <alignment horizontal="right" vertical="center"/>
      <protection/>
    </xf>
    <xf numFmtId="4" fontId="5" fillId="0" borderId="44" xfId="0" applyNumberFormat="1" applyFont="1" applyBorder="1" applyAlignment="1" applyProtection="1">
      <alignment horizontal="right" vertical="center"/>
      <protection/>
    </xf>
    <xf numFmtId="4" fontId="5" fillId="9" borderId="24" xfId="0" applyNumberFormat="1" applyFont="1" applyFill="1" applyBorder="1" applyAlignment="1" applyProtection="1">
      <alignment horizontal="right" vertical="center"/>
      <protection/>
    </xf>
    <xf numFmtId="4" fontId="5" fillId="11" borderId="45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11" borderId="23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30" xfId="0" applyNumberFormat="1" applyFont="1" applyFill="1" applyBorder="1" applyAlignment="1" applyProtection="1">
      <alignment horizontal="right" vertical="center"/>
      <protection/>
    </xf>
    <xf numFmtId="4" fontId="5" fillId="13" borderId="18" xfId="0" applyNumberFormat="1" applyFont="1" applyFill="1" applyBorder="1" applyAlignment="1" applyProtection="1">
      <alignment horizontal="right" vertical="center"/>
      <protection/>
    </xf>
    <xf numFmtId="4" fontId="5" fillId="33" borderId="24" xfId="0" applyNumberFormat="1" applyFont="1" applyFill="1" applyBorder="1" applyAlignment="1" applyProtection="1">
      <alignment horizontal="right" vertical="center"/>
      <protection/>
    </xf>
    <xf numFmtId="4" fontId="5" fillId="33" borderId="22" xfId="0" applyNumberFormat="1" applyFont="1" applyFill="1" applyBorder="1" applyAlignment="1" applyProtection="1">
      <alignment horizontal="right" vertical="center"/>
      <protection/>
    </xf>
    <xf numFmtId="4" fontId="5" fillId="13" borderId="46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47" xfId="0" applyNumberFormat="1" applyFont="1" applyFill="1" applyBorder="1" applyAlignment="1" applyProtection="1">
      <alignment horizontal="right" vertical="center"/>
      <protection/>
    </xf>
    <xf numFmtId="4" fontId="5" fillId="13" borderId="20" xfId="0" applyNumberFormat="1" applyFont="1" applyFill="1" applyBorder="1" applyAlignment="1" applyProtection="1">
      <alignment horizontal="right" vertical="center"/>
      <protection/>
    </xf>
    <xf numFmtId="4" fontId="5" fillId="0" borderId="48" xfId="0" applyNumberFormat="1" applyFont="1" applyBorder="1" applyAlignment="1" applyProtection="1">
      <alignment horizontal="right" vertical="center"/>
      <protection/>
    </xf>
    <xf numFmtId="4" fontId="5" fillId="0" borderId="26" xfId="0" applyNumberFormat="1" applyFont="1" applyBorder="1" applyAlignment="1" applyProtection="1">
      <alignment horizontal="right" vertical="center"/>
      <protection/>
    </xf>
    <xf numFmtId="4" fontId="5" fillId="33" borderId="49" xfId="0" applyNumberFormat="1" applyFont="1" applyFill="1" applyBorder="1" applyAlignment="1" applyProtection="1">
      <alignment horizontal="right" vertical="center"/>
      <protection/>
    </xf>
    <xf numFmtId="4" fontId="5" fillId="10" borderId="49" xfId="0" applyNumberFormat="1" applyFont="1" applyFill="1" applyBorder="1" applyAlignment="1" applyProtection="1">
      <alignment horizontal="right" vertical="center"/>
      <protection/>
    </xf>
    <xf numFmtId="4" fontId="5" fillId="11" borderId="50" xfId="0" applyNumberFormat="1" applyFont="1" applyFill="1" applyBorder="1" applyAlignment="1" applyProtection="1">
      <alignment horizontal="right" vertical="center"/>
      <protection/>
    </xf>
    <xf numFmtId="4" fontId="5" fillId="0" borderId="49" xfId="0" applyNumberFormat="1" applyFont="1" applyBorder="1" applyAlignment="1" applyProtection="1">
      <alignment horizontal="right" vertical="center"/>
      <protection/>
    </xf>
    <xf numFmtId="4" fontId="5" fillId="9" borderId="49" xfId="0" applyNumberFormat="1" applyFont="1" applyFill="1" applyBorder="1" applyAlignment="1" applyProtection="1">
      <alignment horizontal="right" vertical="center"/>
      <protection/>
    </xf>
    <xf numFmtId="4" fontId="5" fillId="11" borderId="27" xfId="0" applyNumberFormat="1" applyFont="1" applyFill="1" applyBorder="1" applyAlignment="1" applyProtection="1">
      <alignment horizontal="right" vertical="center"/>
      <protection/>
    </xf>
    <xf numFmtId="0" fontId="5" fillId="33" borderId="51" xfId="0" applyFont="1" applyFill="1" applyBorder="1" applyAlignment="1">
      <alignment horizontal="left" vertical="center"/>
    </xf>
    <xf numFmtId="4" fontId="62" fillId="10" borderId="44" xfId="0" applyNumberFormat="1" applyFont="1" applyFill="1" applyBorder="1" applyAlignment="1" applyProtection="1">
      <alignment horizontal="center" vertical="center"/>
      <protection/>
    </xf>
    <xf numFmtId="4" fontId="62" fillId="9" borderId="51" xfId="0" applyNumberFormat="1" applyFont="1" applyFill="1" applyBorder="1" applyAlignment="1" applyProtection="1">
      <alignment horizontal="center" vertical="center"/>
      <protection/>
    </xf>
    <xf numFmtId="4" fontId="62" fillId="12" borderId="44" xfId="0" applyNumberFormat="1" applyFont="1" applyFill="1" applyBorder="1" applyAlignment="1" applyProtection="1">
      <alignment horizontal="center" vertical="center"/>
      <protection/>
    </xf>
    <xf numFmtId="4" fontId="62" fillId="12" borderId="52" xfId="0" applyNumberFormat="1" applyFont="1" applyFill="1" applyBorder="1" applyAlignment="1" applyProtection="1">
      <alignment horizontal="center" vertical="center"/>
      <protection/>
    </xf>
    <xf numFmtId="4" fontId="61" fillId="34" borderId="46" xfId="0" applyNumberFormat="1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left" vertical="center" wrapText="1"/>
    </xf>
    <xf numFmtId="4" fontId="61" fillId="34" borderId="54" xfId="0" applyNumberFormat="1" applyFont="1" applyFill="1" applyBorder="1" applyAlignment="1">
      <alignment horizontal="right" vertical="center"/>
    </xf>
    <xf numFmtId="4" fontId="5" fillId="0" borderId="54" xfId="0" applyNumberFormat="1" applyFont="1" applyBorder="1" applyAlignment="1" applyProtection="1">
      <alignment horizontal="right" vertical="center"/>
      <protection/>
    </xf>
    <xf numFmtId="4" fontId="5" fillId="0" borderId="55" xfId="0" applyNumberFormat="1" applyFont="1" applyBorder="1" applyAlignment="1" applyProtection="1">
      <alignment horizontal="right" vertical="center"/>
      <protection/>
    </xf>
    <xf numFmtId="4" fontId="5" fillId="10" borderId="56" xfId="0" applyNumberFormat="1" applyFont="1" applyFill="1" applyBorder="1" applyAlignment="1" applyProtection="1">
      <alignment horizontal="center" vertical="center"/>
      <protection/>
    </xf>
    <xf numFmtId="4" fontId="5" fillId="9" borderId="53" xfId="0" applyNumberFormat="1" applyFont="1" applyFill="1" applyBorder="1" applyAlignment="1" applyProtection="1">
      <alignment horizontal="center" vertical="center"/>
      <protection/>
    </xf>
    <xf numFmtId="4" fontId="5" fillId="13" borderId="54" xfId="0" applyNumberFormat="1" applyFont="1" applyFill="1" applyBorder="1" applyAlignment="1" applyProtection="1">
      <alignment horizontal="right" vertical="center"/>
      <protection/>
    </xf>
    <xf numFmtId="4" fontId="5" fillId="0" borderId="57" xfId="0" applyNumberFormat="1" applyFont="1" applyBorder="1" applyAlignment="1" applyProtection="1">
      <alignment horizontal="right" vertical="center"/>
      <protection/>
    </xf>
    <xf numFmtId="4" fontId="5" fillId="0" borderId="58" xfId="0" applyNumberFormat="1" applyFont="1" applyBorder="1" applyAlignment="1" applyProtection="1">
      <alignment horizontal="right" vertical="center"/>
      <protection/>
    </xf>
    <xf numFmtId="4" fontId="5" fillId="10" borderId="58" xfId="0" applyNumberFormat="1" applyFont="1" applyFill="1" applyBorder="1" applyAlignment="1" applyProtection="1">
      <alignment horizontal="right" vertical="center"/>
      <protection/>
    </xf>
    <xf numFmtId="4" fontId="5" fillId="11" borderId="59" xfId="0" applyNumberFormat="1" applyFont="1" applyFill="1" applyBorder="1" applyAlignment="1" applyProtection="1">
      <alignment horizontal="right" vertical="center"/>
      <protection/>
    </xf>
    <xf numFmtId="4" fontId="5" fillId="0" borderId="56" xfId="0" applyNumberFormat="1" applyFont="1" applyFill="1" applyBorder="1" applyAlignment="1" applyProtection="1">
      <alignment horizontal="right" vertical="center"/>
      <protection/>
    </xf>
    <xf numFmtId="4" fontId="5" fillId="0" borderId="58" xfId="0" applyNumberFormat="1" applyFont="1" applyFill="1" applyBorder="1" applyAlignment="1" applyProtection="1">
      <alignment horizontal="right" vertical="center"/>
      <protection/>
    </xf>
    <xf numFmtId="4" fontId="5" fillId="9" borderId="58" xfId="0" applyNumberFormat="1" applyFont="1" applyFill="1" applyBorder="1" applyAlignment="1" applyProtection="1">
      <alignment horizontal="right" vertical="center"/>
      <protection/>
    </xf>
    <xf numFmtId="4" fontId="5" fillId="11" borderId="53" xfId="0" applyNumberFormat="1" applyFont="1" applyFill="1" applyBorder="1" applyAlignment="1" applyProtection="1">
      <alignment horizontal="right" vertical="center"/>
      <protection/>
    </xf>
    <xf numFmtId="4" fontId="5" fillId="0" borderId="46" xfId="0" applyNumberFormat="1" applyFont="1" applyBorder="1" applyAlignment="1" applyProtection="1">
      <alignment horizontal="right" vertical="center"/>
      <protection/>
    </xf>
    <xf numFmtId="4" fontId="5" fillId="0" borderId="60" xfId="0" applyNumberFormat="1" applyFont="1" applyBorder="1" applyAlignment="1" applyProtection="1">
      <alignment horizontal="right" vertical="center"/>
      <protection/>
    </xf>
    <xf numFmtId="4" fontId="5" fillId="0" borderId="61" xfId="0" applyNumberFormat="1" applyFont="1" applyBorder="1" applyAlignment="1" applyProtection="1">
      <alignment horizontal="right" vertical="center"/>
      <protection/>
    </xf>
    <xf numFmtId="4" fontId="5" fillId="0" borderId="52" xfId="0" applyNumberFormat="1" applyFont="1" applyBorder="1" applyAlignment="1" applyProtection="1">
      <alignment horizontal="right" vertical="center"/>
      <protection/>
    </xf>
    <xf numFmtId="4" fontId="5" fillId="10" borderId="52" xfId="0" applyNumberFormat="1" applyFont="1" applyFill="1" applyBorder="1" applyAlignment="1" applyProtection="1">
      <alignment horizontal="right" vertical="center"/>
      <protection/>
    </xf>
    <xf numFmtId="4" fontId="5" fillId="11" borderId="62" xfId="0" applyNumberFormat="1" applyFont="1" applyFill="1" applyBorder="1" applyAlignment="1" applyProtection="1">
      <alignment horizontal="right" vertical="center"/>
      <protection/>
    </xf>
    <xf numFmtId="4" fontId="5" fillId="9" borderId="52" xfId="0" applyNumberFormat="1" applyFont="1" applyFill="1" applyBorder="1" applyAlignment="1" applyProtection="1">
      <alignment horizontal="right" vertical="center"/>
      <protection/>
    </xf>
    <xf numFmtId="4" fontId="5" fillId="11" borderId="51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Border="1" applyAlignment="1" applyProtection="1">
      <alignment horizontal="right" vertical="center"/>
      <protection/>
    </xf>
    <xf numFmtId="4" fontId="5" fillId="0" borderId="63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41" xfId="0" applyNumberFormat="1" applyFont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49" xfId="0" applyNumberFormat="1" applyFont="1" applyFill="1" applyBorder="1" applyAlignment="1" applyProtection="1">
      <alignment horizontal="right" vertical="center"/>
      <protection/>
    </xf>
    <xf numFmtId="4" fontId="5" fillId="13" borderId="64" xfId="0" applyNumberFormat="1" applyFont="1" applyFill="1" applyBorder="1" applyAlignment="1" applyProtection="1">
      <alignment horizontal="right" vertical="center"/>
      <protection/>
    </xf>
    <xf numFmtId="4" fontId="5" fillId="12" borderId="32" xfId="0" applyNumberFormat="1" applyFont="1" applyFill="1" applyBorder="1" applyAlignment="1" applyProtection="1">
      <alignment horizontal="right" vertical="center"/>
      <protection/>
    </xf>
    <xf numFmtId="4" fontId="5" fillId="12" borderId="23" xfId="0" applyNumberFormat="1" applyFont="1" applyFill="1" applyBorder="1" applyAlignment="1" applyProtection="1">
      <alignment horizontal="right" vertical="center"/>
      <protection/>
    </xf>
    <xf numFmtId="4" fontId="5" fillId="12" borderId="56" xfId="0" applyNumberFormat="1" applyFont="1" applyFill="1" applyBorder="1" applyAlignment="1" applyProtection="1">
      <alignment horizontal="center" vertical="center"/>
      <protection/>
    </xf>
    <xf numFmtId="4" fontId="5" fillId="12" borderId="58" xfId="0" applyNumberFormat="1" applyFont="1" applyFill="1" applyBorder="1" applyAlignment="1" applyProtection="1">
      <alignment horizontal="center" vertical="center"/>
      <protection/>
    </xf>
    <xf numFmtId="4" fontId="5" fillId="34" borderId="65" xfId="0" applyNumberFormat="1" applyFont="1" applyFill="1" applyBorder="1" applyAlignment="1" applyProtection="1">
      <alignment horizontal="center" vertical="center"/>
      <protection/>
    </xf>
    <xf numFmtId="4" fontId="5" fillId="12" borderId="26" xfId="0" applyNumberFormat="1" applyFont="1" applyFill="1" applyBorder="1" applyAlignment="1" applyProtection="1">
      <alignment horizontal="center" vertical="center"/>
      <protection/>
    </xf>
    <xf numFmtId="4" fontId="5" fillId="12" borderId="49" xfId="0" applyNumberFormat="1" applyFont="1" applyFill="1" applyBorder="1" applyAlignment="1" applyProtection="1">
      <alignment horizontal="center" vertical="center"/>
      <protection/>
    </xf>
    <xf numFmtId="4" fontId="5" fillId="34" borderId="66" xfId="0" applyNumberFormat="1" applyFont="1" applyFill="1" applyBorder="1" applyAlignment="1" applyProtection="1">
      <alignment horizontal="center" vertical="center"/>
      <protection/>
    </xf>
    <xf numFmtId="4" fontId="5" fillId="12" borderId="43" xfId="0" applyNumberFormat="1" applyFont="1" applyFill="1" applyBorder="1" applyAlignment="1" applyProtection="1">
      <alignment horizontal="right" vertical="center"/>
      <protection/>
    </xf>
    <xf numFmtId="4" fontId="5" fillId="12" borderId="62" xfId="0" applyNumberFormat="1" applyFont="1" applyFill="1" applyBorder="1" applyAlignment="1" applyProtection="1">
      <alignment horizontal="right" vertical="center"/>
      <protection/>
    </xf>
    <xf numFmtId="4" fontId="5" fillId="12" borderId="50" xfId="0" applyNumberFormat="1" applyFont="1" applyFill="1" applyBorder="1" applyAlignment="1" applyProtection="1">
      <alignment horizontal="right" vertical="center"/>
      <protection/>
    </xf>
    <xf numFmtId="4" fontId="5" fillId="12" borderId="59" xfId="0" applyNumberFormat="1" applyFont="1" applyFill="1" applyBorder="1" applyAlignment="1" applyProtection="1">
      <alignment horizontal="right" vertical="center"/>
      <protection/>
    </xf>
    <xf numFmtId="4" fontId="5" fillId="12" borderId="27" xfId="0" applyNumberFormat="1" applyFont="1" applyFill="1" applyBorder="1" applyAlignment="1" applyProtection="1">
      <alignment horizontal="right" vertical="center"/>
      <protection/>
    </xf>
    <xf numFmtId="4" fontId="5" fillId="12" borderId="53" xfId="0" applyNumberFormat="1" applyFont="1" applyFill="1" applyBorder="1" applyAlignment="1" applyProtection="1">
      <alignment horizontal="right" vertical="center"/>
      <protection/>
    </xf>
    <xf numFmtId="4" fontId="5" fillId="12" borderId="51" xfId="0" applyNumberFormat="1" applyFont="1" applyFill="1" applyBorder="1" applyAlignment="1" applyProtection="1">
      <alignment horizontal="right" vertical="center"/>
      <protection/>
    </xf>
    <xf numFmtId="4" fontId="16" fillId="12" borderId="45" xfId="0" applyNumberFormat="1" applyFont="1" applyFill="1" applyBorder="1" applyAlignment="1" applyProtection="1">
      <alignment horizontal="right" vertical="center"/>
      <protection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67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9" borderId="24" xfId="0" applyFont="1" applyFill="1" applyBorder="1" applyAlignment="1">
      <alignment horizontal="center" vertical="center" textRotation="90" wrapText="1"/>
    </xf>
    <xf numFmtId="0" fontId="9" fillId="9" borderId="42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13" borderId="71" xfId="0" applyFont="1" applyFill="1" applyBorder="1" applyAlignment="1">
      <alignment horizontal="center" vertical="center" wrapText="1"/>
    </xf>
    <xf numFmtId="0" fontId="7" fillId="13" borderId="72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/>
    </xf>
    <xf numFmtId="0" fontId="9" fillId="10" borderId="42" xfId="0" applyFont="1" applyFill="1" applyBorder="1" applyAlignment="1">
      <alignment horizontal="center" vertical="center"/>
    </xf>
    <xf numFmtId="0" fontId="9" fillId="10" borderId="73" xfId="0" applyFont="1" applyFill="1" applyBorder="1" applyAlignment="1">
      <alignment horizontal="center" vertical="center"/>
    </xf>
    <xf numFmtId="0" fontId="8" fillId="10" borderId="74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9" borderId="75" xfId="0" applyFont="1" applyFill="1" applyBorder="1" applyAlignment="1">
      <alignment horizontal="center" vertical="center" textRotation="90" wrapText="1"/>
    </xf>
    <xf numFmtId="0" fontId="8" fillId="9" borderId="76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12" borderId="77" xfId="0" applyFont="1" applyFill="1" applyBorder="1" applyAlignment="1">
      <alignment horizontal="center" vertical="center"/>
    </xf>
    <xf numFmtId="0" fontId="7" fillId="12" borderId="78" xfId="0" applyFont="1" applyFill="1" applyBorder="1" applyAlignment="1">
      <alignment horizontal="center" vertical="center"/>
    </xf>
    <xf numFmtId="0" fontId="7" fillId="12" borderId="79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 textRotation="90"/>
    </xf>
    <xf numFmtId="0" fontId="1" fillId="34" borderId="81" xfId="0" applyFont="1" applyFill="1" applyBorder="1" applyAlignment="1">
      <alignment horizontal="center" vertical="center" textRotation="90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7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87"/>
  <sheetViews>
    <sheetView showGridLines="0" tabSelected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" sqref="Q4:AD4"/>
    </sheetView>
  </sheetViews>
  <sheetFormatPr defaultColWidth="9.00390625" defaultRowHeight="12.75"/>
  <cols>
    <col min="1" max="1" width="23.625" style="28" customWidth="1"/>
    <col min="2" max="2" width="15.875" style="0" customWidth="1"/>
    <col min="3" max="3" width="15.625" style="0" customWidth="1"/>
    <col min="4" max="4" width="14.75390625" style="0" customWidth="1"/>
    <col min="5" max="5" width="8.75390625" style="0" customWidth="1"/>
    <col min="6" max="6" width="9.25390625" style="0" customWidth="1"/>
    <col min="7" max="7" width="14.375" style="0" customWidth="1"/>
    <col min="8" max="8" width="14.625" style="0" customWidth="1"/>
    <col min="9" max="9" width="15.00390625" style="0" customWidth="1"/>
    <col min="10" max="10" width="13.125" style="0" customWidth="1"/>
    <col min="11" max="11" width="15.00390625" style="0" customWidth="1"/>
    <col min="12" max="12" width="15.625" style="0" customWidth="1"/>
    <col min="13" max="13" width="16.00390625" style="0" customWidth="1"/>
    <col min="14" max="15" width="15.00390625" style="0" customWidth="1"/>
    <col min="16" max="16" width="16.00390625" style="0" customWidth="1"/>
    <col min="17" max="17" width="14.625" style="0" customWidth="1"/>
    <col min="18" max="18" width="8.75390625" style="0" customWidth="1"/>
    <col min="19" max="19" width="9.00390625" style="0" customWidth="1"/>
    <col min="20" max="20" width="8.375" style="0" customWidth="1"/>
    <col min="21" max="21" width="15.125" style="0" customWidth="1"/>
    <col min="22" max="22" width="14.875" style="0" customWidth="1"/>
    <col min="23" max="23" width="14.625" style="0" customWidth="1"/>
    <col min="24" max="24" width="12.875" style="0" customWidth="1"/>
    <col min="25" max="25" width="14.75390625" style="0" customWidth="1"/>
    <col min="26" max="26" width="16.625" style="0" customWidth="1"/>
    <col min="27" max="29" width="15.125" style="0" customWidth="1"/>
    <col min="30" max="30" width="17.25390625" style="0" customWidth="1"/>
    <col min="31" max="31" width="14.375" style="0" customWidth="1"/>
    <col min="32" max="32" width="4.00390625" style="0" customWidth="1"/>
    <col min="33" max="33" width="10.75390625" style="0" bestFit="1" customWidth="1"/>
  </cols>
  <sheetData>
    <row r="1" ht="5.25" customHeight="1"/>
    <row r="2" spans="1:30" ht="28.5" customHeight="1" thickBot="1">
      <c r="A2" s="197" t="s">
        <v>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t="s">
        <v>65</v>
      </c>
    </row>
    <row r="3" spans="1:31" ht="5.25" customHeight="1" hidden="1" thickBot="1">
      <c r="A3" s="30"/>
      <c r="B3" s="2" t="s">
        <v>49</v>
      </c>
      <c r="C3" s="2" t="s">
        <v>50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AD3" s="5"/>
      <c r="AE3" s="4"/>
    </row>
    <row r="4" spans="1:31" ht="24.75" customHeight="1" thickBot="1">
      <c r="A4" s="30"/>
      <c r="B4" s="2"/>
      <c r="C4" s="2"/>
      <c r="D4" s="207" t="s">
        <v>42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199" t="s">
        <v>43</v>
      </c>
      <c r="R4" s="200"/>
      <c r="S4" s="200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40" t="s">
        <v>49</v>
      </c>
    </row>
    <row r="5" spans="1:31" ht="82.5" customHeight="1">
      <c r="A5" s="205" t="s">
        <v>20</v>
      </c>
      <c r="B5" s="184" t="s">
        <v>45</v>
      </c>
      <c r="C5" s="186" t="s">
        <v>46</v>
      </c>
      <c r="D5" s="188" t="s">
        <v>47</v>
      </c>
      <c r="E5" s="193" t="s">
        <v>29</v>
      </c>
      <c r="F5" s="195" t="s">
        <v>26</v>
      </c>
      <c r="G5" s="190" t="s">
        <v>51</v>
      </c>
      <c r="H5" s="191"/>
      <c r="I5" s="191"/>
      <c r="J5" s="191"/>
      <c r="K5" s="192"/>
      <c r="L5" s="182" t="s">
        <v>52</v>
      </c>
      <c r="M5" s="183"/>
      <c r="N5" s="183"/>
      <c r="O5" s="183"/>
      <c r="P5" s="183"/>
      <c r="Q5" s="188" t="s">
        <v>47</v>
      </c>
      <c r="R5" s="179" t="s">
        <v>29</v>
      </c>
      <c r="S5" s="181" t="s">
        <v>26</v>
      </c>
      <c r="T5" s="203" t="s">
        <v>30</v>
      </c>
      <c r="U5" s="190" t="s">
        <v>51</v>
      </c>
      <c r="V5" s="191"/>
      <c r="W5" s="191"/>
      <c r="X5" s="191"/>
      <c r="Y5" s="192"/>
      <c r="Z5" s="202" t="s">
        <v>52</v>
      </c>
      <c r="AA5" s="183"/>
      <c r="AB5" s="183"/>
      <c r="AC5" s="183"/>
      <c r="AD5" s="183"/>
      <c r="AE5" s="177" t="s">
        <v>59</v>
      </c>
    </row>
    <row r="6" spans="1:33" ht="49.5" customHeight="1" thickBot="1">
      <c r="A6" s="206"/>
      <c r="B6" s="185"/>
      <c r="C6" s="187"/>
      <c r="D6" s="189"/>
      <c r="E6" s="194"/>
      <c r="F6" s="196"/>
      <c r="G6" s="10" t="s">
        <v>27</v>
      </c>
      <c r="H6" s="11" t="s">
        <v>28</v>
      </c>
      <c r="I6" s="19" t="s">
        <v>60</v>
      </c>
      <c r="J6" s="18" t="s">
        <v>61</v>
      </c>
      <c r="K6" s="20" t="s">
        <v>54</v>
      </c>
      <c r="L6" s="36" t="s">
        <v>27</v>
      </c>
      <c r="M6" s="13" t="s">
        <v>28</v>
      </c>
      <c r="N6" s="14" t="s">
        <v>55</v>
      </c>
      <c r="O6" s="15" t="s">
        <v>44</v>
      </c>
      <c r="P6" s="38" t="s">
        <v>56</v>
      </c>
      <c r="Q6" s="189"/>
      <c r="R6" s="180"/>
      <c r="S6" s="181"/>
      <c r="T6" s="204"/>
      <c r="U6" s="10" t="s">
        <v>27</v>
      </c>
      <c r="V6" s="11" t="s">
        <v>28</v>
      </c>
      <c r="W6" s="19" t="s">
        <v>62</v>
      </c>
      <c r="X6" s="18" t="s">
        <v>48</v>
      </c>
      <c r="Y6" s="21" t="s">
        <v>63</v>
      </c>
      <c r="Z6" s="12" t="s">
        <v>27</v>
      </c>
      <c r="AA6" s="13" t="s">
        <v>28</v>
      </c>
      <c r="AB6" s="14" t="s">
        <v>64</v>
      </c>
      <c r="AC6" s="15" t="s">
        <v>21</v>
      </c>
      <c r="AD6" s="39" t="s">
        <v>56</v>
      </c>
      <c r="AE6" s="178"/>
      <c r="AG6" t="s">
        <v>49</v>
      </c>
    </row>
    <row r="7" spans="1:31" s="7" customFormat="1" ht="36.75" customHeight="1">
      <c r="A7" s="71" t="s">
        <v>25</v>
      </c>
      <c r="B7" s="97">
        <v>2245864.68</v>
      </c>
      <c r="C7" s="98">
        <v>2545710.08</v>
      </c>
      <c r="D7" s="61">
        <f aca="true" t="shared" si="0" ref="D7:D40">C7-B7</f>
        <v>299845.3999999999</v>
      </c>
      <c r="E7" s="45">
        <f>J7/D7*100</f>
        <v>30.015467971161147</v>
      </c>
      <c r="F7" s="46">
        <f aca="true" t="shared" si="1" ref="F7:F16">O7/D7*100</f>
        <v>69.98453202883888</v>
      </c>
      <c r="G7" s="62">
        <v>150000</v>
      </c>
      <c r="H7" s="99">
        <v>0</v>
      </c>
      <c r="I7" s="63">
        <v>150000</v>
      </c>
      <c r="J7" s="65">
        <v>90000</v>
      </c>
      <c r="K7" s="100">
        <f aca="true" t="shared" si="2" ref="K7:K39">I7+J7</f>
        <v>240000</v>
      </c>
      <c r="L7" s="101">
        <v>262669.58</v>
      </c>
      <c r="M7" s="101">
        <v>0</v>
      </c>
      <c r="N7" s="63">
        <f aca="true" t="shared" si="3" ref="N7:N40">L7-M7</f>
        <v>262669.58</v>
      </c>
      <c r="O7" s="102">
        <v>209845.4</v>
      </c>
      <c r="P7" s="103">
        <f>N7+O7</f>
        <v>472514.98</v>
      </c>
      <c r="Q7" s="109">
        <f>D7</f>
        <v>299845.3999999999</v>
      </c>
      <c r="R7" s="47">
        <f>X7/Q7*100</f>
        <v>30.015467971161147</v>
      </c>
      <c r="S7" s="48">
        <f>AC7/Q7*100</f>
        <v>69.98453202883888</v>
      </c>
      <c r="T7" s="49">
        <f>R7+S7</f>
        <v>100.00000000000003</v>
      </c>
      <c r="U7" s="62">
        <v>150000</v>
      </c>
      <c r="V7" s="99">
        <v>0</v>
      </c>
      <c r="W7" s="63">
        <v>150000</v>
      </c>
      <c r="X7" s="65">
        <v>90000</v>
      </c>
      <c r="Y7" s="169">
        <f>W7+X7</f>
        <v>240000</v>
      </c>
      <c r="Z7" s="101">
        <v>262669.58</v>
      </c>
      <c r="AA7" s="101">
        <v>0</v>
      </c>
      <c r="AB7" s="63">
        <f aca="true" t="shared" si="4" ref="AB7:AB40">Z7-AA7</f>
        <v>262669.58</v>
      </c>
      <c r="AC7" s="102">
        <v>209845.4</v>
      </c>
      <c r="AD7" s="176">
        <f aca="true" t="shared" si="5" ref="AD7:AD29">AB7+AC7</f>
        <v>472514.98</v>
      </c>
      <c r="AE7" s="41"/>
    </row>
    <row r="8" spans="1:33" s="7" customFormat="1" ht="36.75" customHeight="1">
      <c r="A8" s="73" t="s">
        <v>31</v>
      </c>
      <c r="B8" s="104">
        <v>1615852.34</v>
      </c>
      <c r="C8" s="105">
        <v>1908808.92</v>
      </c>
      <c r="D8" s="61">
        <f t="shared" si="0"/>
        <v>292956.57999999984</v>
      </c>
      <c r="E8" s="45">
        <f aca="true" t="shared" si="6" ref="E8:E41">J8/D8*100</f>
        <v>10.47493113143252</v>
      </c>
      <c r="F8" s="46">
        <f t="shared" si="1"/>
        <v>89.52506886856753</v>
      </c>
      <c r="G8" s="62">
        <v>800000</v>
      </c>
      <c r="H8" s="99">
        <v>30687</v>
      </c>
      <c r="I8" s="63">
        <v>769313</v>
      </c>
      <c r="J8" s="65">
        <v>30687</v>
      </c>
      <c r="K8" s="150">
        <f t="shared" si="2"/>
        <v>800000</v>
      </c>
      <c r="L8" s="99">
        <v>905206.27</v>
      </c>
      <c r="M8" s="99">
        <v>486792.56</v>
      </c>
      <c r="N8" s="63">
        <f t="shared" si="3"/>
        <v>418413.71</v>
      </c>
      <c r="O8" s="102">
        <v>262269.58</v>
      </c>
      <c r="P8" s="106">
        <f aca="true" t="shared" si="7" ref="P8:P40">N8+O8</f>
        <v>680683.29</v>
      </c>
      <c r="Q8" s="61">
        <f>D8</f>
        <v>292956.57999999984</v>
      </c>
      <c r="R8" s="47">
        <f aca="true" t="shared" si="8" ref="R8:R41">X8/Q8*100</f>
        <v>10.47493113143252</v>
      </c>
      <c r="S8" s="48">
        <f aca="true" t="shared" si="9" ref="S8:S40">AC8/Q8*100</f>
        <v>89.52506886856753</v>
      </c>
      <c r="T8" s="49">
        <f aca="true" t="shared" si="10" ref="T8:T41">R8+S8</f>
        <v>100.00000000000006</v>
      </c>
      <c r="U8" s="62">
        <v>800000</v>
      </c>
      <c r="V8" s="99">
        <v>30687</v>
      </c>
      <c r="W8" s="63">
        <v>769313</v>
      </c>
      <c r="X8" s="65">
        <v>30687</v>
      </c>
      <c r="Y8" s="170">
        <f>W8+X8</f>
        <v>800000</v>
      </c>
      <c r="Z8" s="99">
        <v>905206.27</v>
      </c>
      <c r="AA8" s="99">
        <v>486792.56</v>
      </c>
      <c r="AB8" s="63">
        <f t="shared" si="4"/>
        <v>418413.71</v>
      </c>
      <c r="AC8" s="102">
        <v>262269.58</v>
      </c>
      <c r="AD8" s="162">
        <f t="shared" si="5"/>
        <v>680683.29</v>
      </c>
      <c r="AE8" s="42" t="s">
        <v>49</v>
      </c>
      <c r="AG8" s="34" t="s">
        <v>49</v>
      </c>
    </row>
    <row r="9" spans="1:31" s="7" customFormat="1" ht="36.75" customHeight="1">
      <c r="A9" s="72" t="s">
        <v>0</v>
      </c>
      <c r="B9" s="104">
        <v>850951.46</v>
      </c>
      <c r="C9" s="105">
        <v>1174662.95</v>
      </c>
      <c r="D9" s="61">
        <f>C9-B9</f>
        <v>323711.49</v>
      </c>
      <c r="E9" s="45">
        <f t="shared" si="6"/>
        <v>0</v>
      </c>
      <c r="F9" s="46">
        <f t="shared" si="1"/>
        <v>100</v>
      </c>
      <c r="G9" s="62">
        <v>405454</v>
      </c>
      <c r="H9" s="99">
        <v>0</v>
      </c>
      <c r="I9" s="63">
        <v>405454</v>
      </c>
      <c r="J9" s="65">
        <v>0</v>
      </c>
      <c r="K9" s="66">
        <v>405454</v>
      </c>
      <c r="L9" s="99">
        <v>123949.94</v>
      </c>
      <c r="M9" s="99">
        <v>95974</v>
      </c>
      <c r="N9" s="63">
        <f t="shared" si="3"/>
        <v>27975.940000000002</v>
      </c>
      <c r="O9" s="102">
        <v>323711.49</v>
      </c>
      <c r="P9" s="106">
        <f t="shared" si="7"/>
        <v>351687.43</v>
      </c>
      <c r="Q9" s="61">
        <f>D9</f>
        <v>323711.49</v>
      </c>
      <c r="R9" s="47">
        <f t="shared" si="8"/>
        <v>0</v>
      </c>
      <c r="S9" s="48">
        <f t="shared" si="9"/>
        <v>100</v>
      </c>
      <c r="T9" s="49">
        <f t="shared" si="10"/>
        <v>100</v>
      </c>
      <c r="U9" s="62">
        <v>405454</v>
      </c>
      <c r="V9" s="99">
        <v>0</v>
      </c>
      <c r="W9" s="63">
        <v>405454</v>
      </c>
      <c r="X9" s="65">
        <v>0</v>
      </c>
      <c r="Y9" s="161">
        <v>405454</v>
      </c>
      <c r="Z9" s="99">
        <v>123949.94</v>
      </c>
      <c r="AA9" s="99">
        <v>95974</v>
      </c>
      <c r="AB9" s="63">
        <f t="shared" si="4"/>
        <v>27975.940000000002</v>
      </c>
      <c r="AC9" s="102">
        <v>323711.49</v>
      </c>
      <c r="AD9" s="162">
        <f t="shared" si="5"/>
        <v>351687.43</v>
      </c>
      <c r="AE9" s="42"/>
    </row>
    <row r="10" spans="1:31" s="7" customFormat="1" ht="36.75" customHeight="1">
      <c r="A10" s="73" t="s">
        <v>32</v>
      </c>
      <c r="B10" s="107">
        <v>1655844.49</v>
      </c>
      <c r="C10" s="108">
        <v>3076267.76</v>
      </c>
      <c r="D10" s="61">
        <f>C10-B10</f>
        <v>1420423.2699999998</v>
      </c>
      <c r="E10" s="45">
        <f t="shared" si="6"/>
        <v>14.080310019139578</v>
      </c>
      <c r="F10" s="46">
        <f t="shared" si="1"/>
        <v>85.91968998086044</v>
      </c>
      <c r="G10" s="62">
        <v>348957</v>
      </c>
      <c r="H10" s="99">
        <v>13666</v>
      </c>
      <c r="I10" s="63">
        <f>G10-H10</f>
        <v>335291</v>
      </c>
      <c r="J10" s="65">
        <v>200000</v>
      </c>
      <c r="K10" s="66">
        <f t="shared" si="2"/>
        <v>535291</v>
      </c>
      <c r="L10" s="99">
        <v>341603.05</v>
      </c>
      <c r="M10" s="99">
        <v>341603.05</v>
      </c>
      <c r="N10" s="63">
        <f t="shared" si="3"/>
        <v>0</v>
      </c>
      <c r="O10" s="102">
        <v>1220423.27</v>
      </c>
      <c r="P10" s="106">
        <f t="shared" si="7"/>
        <v>1220423.27</v>
      </c>
      <c r="Q10" s="61">
        <f aca="true" t="shared" si="11" ref="Q10:Q15">D10</f>
        <v>1420423.2699999998</v>
      </c>
      <c r="R10" s="47">
        <f t="shared" si="8"/>
        <v>14.080310019139578</v>
      </c>
      <c r="S10" s="48">
        <f t="shared" si="9"/>
        <v>85.91968998086044</v>
      </c>
      <c r="T10" s="49">
        <f t="shared" si="10"/>
        <v>100.00000000000001</v>
      </c>
      <c r="U10" s="62">
        <v>348957</v>
      </c>
      <c r="V10" s="99">
        <v>13666</v>
      </c>
      <c r="W10" s="63">
        <f>U10-V10</f>
        <v>335291</v>
      </c>
      <c r="X10" s="65">
        <v>200000</v>
      </c>
      <c r="Y10" s="161">
        <f>W10+X10</f>
        <v>535291</v>
      </c>
      <c r="Z10" s="99">
        <v>341603.05</v>
      </c>
      <c r="AA10" s="99">
        <v>341603.05</v>
      </c>
      <c r="AB10" s="63">
        <f t="shared" si="4"/>
        <v>0</v>
      </c>
      <c r="AC10" s="102">
        <v>1220423.27</v>
      </c>
      <c r="AD10" s="162">
        <f t="shared" si="5"/>
        <v>1220423.27</v>
      </c>
      <c r="AE10" s="42"/>
    </row>
    <row r="11" spans="1:33" s="8" customFormat="1" ht="36.75" customHeight="1">
      <c r="A11" s="73" t="s">
        <v>33</v>
      </c>
      <c r="B11" s="104">
        <v>1258026.21</v>
      </c>
      <c r="C11" s="105">
        <v>1523960.1</v>
      </c>
      <c r="D11" s="61">
        <f t="shared" si="0"/>
        <v>265933.89000000013</v>
      </c>
      <c r="E11" s="45">
        <f t="shared" si="6"/>
        <v>4.136366372860561</v>
      </c>
      <c r="F11" s="46">
        <f t="shared" si="1"/>
        <v>95.8636336271394</v>
      </c>
      <c r="G11" s="62">
        <v>200000</v>
      </c>
      <c r="H11" s="99">
        <v>11000</v>
      </c>
      <c r="I11" s="63">
        <v>189000</v>
      </c>
      <c r="J11" s="65">
        <v>11000</v>
      </c>
      <c r="K11" s="66">
        <f t="shared" si="2"/>
        <v>200000</v>
      </c>
      <c r="L11" s="99">
        <v>220057.28</v>
      </c>
      <c r="M11" s="99">
        <v>220023.93</v>
      </c>
      <c r="N11" s="63">
        <f t="shared" si="3"/>
        <v>33.35000000000582</v>
      </c>
      <c r="O11" s="102">
        <v>254933.89</v>
      </c>
      <c r="P11" s="106">
        <f t="shared" si="7"/>
        <v>254967.24000000002</v>
      </c>
      <c r="Q11" s="112">
        <f t="shared" si="11"/>
        <v>265933.89000000013</v>
      </c>
      <c r="R11" s="47">
        <f t="shared" si="8"/>
        <v>4.136366372860561</v>
      </c>
      <c r="S11" s="48">
        <f t="shared" si="9"/>
        <v>95.8636336271394</v>
      </c>
      <c r="T11" s="49">
        <f t="shared" si="10"/>
        <v>99.99999999999996</v>
      </c>
      <c r="U11" s="62">
        <v>200000</v>
      </c>
      <c r="V11" s="99">
        <v>11000</v>
      </c>
      <c r="W11" s="63">
        <v>189000</v>
      </c>
      <c r="X11" s="65">
        <v>11000</v>
      </c>
      <c r="Y11" s="161">
        <f>W11+X11</f>
        <v>200000</v>
      </c>
      <c r="Z11" s="99">
        <v>220057.28</v>
      </c>
      <c r="AA11" s="99">
        <v>220023.93</v>
      </c>
      <c r="AB11" s="63">
        <f t="shared" si="4"/>
        <v>33.35000000000582</v>
      </c>
      <c r="AC11" s="102">
        <v>254933.89</v>
      </c>
      <c r="AD11" s="162">
        <f t="shared" si="5"/>
        <v>254967.24000000002</v>
      </c>
      <c r="AE11" s="42"/>
      <c r="AG11" s="34" t="s">
        <v>49</v>
      </c>
    </row>
    <row r="12" spans="1:31" s="8" customFormat="1" ht="36.75" customHeight="1">
      <c r="A12" s="73" t="s">
        <v>34</v>
      </c>
      <c r="B12" s="104">
        <v>729949.38</v>
      </c>
      <c r="C12" s="105">
        <v>1338510.46</v>
      </c>
      <c r="D12" s="61">
        <f t="shared" si="0"/>
        <v>608561.08</v>
      </c>
      <c r="E12" s="45">
        <f t="shared" si="6"/>
        <v>5.519084460675665</v>
      </c>
      <c r="F12" s="46">
        <f t="shared" si="1"/>
        <v>94.48091553932434</v>
      </c>
      <c r="G12" s="62">
        <v>500000</v>
      </c>
      <c r="H12" s="99">
        <v>33587</v>
      </c>
      <c r="I12" s="63">
        <f>G12-H12</f>
        <v>466413</v>
      </c>
      <c r="J12" s="65">
        <v>33587</v>
      </c>
      <c r="K12" s="66">
        <f t="shared" si="2"/>
        <v>500000</v>
      </c>
      <c r="L12" s="99">
        <v>1381129.13</v>
      </c>
      <c r="M12" s="99">
        <v>513335</v>
      </c>
      <c r="N12" s="63">
        <f t="shared" si="3"/>
        <v>867794.1299999999</v>
      </c>
      <c r="O12" s="102">
        <v>574974.08</v>
      </c>
      <c r="P12" s="106">
        <f t="shared" si="7"/>
        <v>1442768.21</v>
      </c>
      <c r="Q12" s="61">
        <f t="shared" si="11"/>
        <v>608561.08</v>
      </c>
      <c r="R12" s="47">
        <f t="shared" si="8"/>
        <v>5.519084460675665</v>
      </c>
      <c r="S12" s="48">
        <f t="shared" si="9"/>
        <v>94.48091553932434</v>
      </c>
      <c r="T12" s="49">
        <f t="shared" si="10"/>
        <v>100.00000000000001</v>
      </c>
      <c r="U12" s="62">
        <v>500000</v>
      </c>
      <c r="V12" s="99">
        <v>33587</v>
      </c>
      <c r="W12" s="63">
        <f>U12-V12</f>
        <v>466413</v>
      </c>
      <c r="X12" s="65">
        <v>33587</v>
      </c>
      <c r="Y12" s="161">
        <f>W12+X12</f>
        <v>500000</v>
      </c>
      <c r="Z12" s="99">
        <v>1381129.13</v>
      </c>
      <c r="AA12" s="99">
        <v>513335</v>
      </c>
      <c r="AB12" s="63">
        <f t="shared" si="4"/>
        <v>867794.1299999999</v>
      </c>
      <c r="AC12" s="102">
        <v>574974.08</v>
      </c>
      <c r="AD12" s="162">
        <f t="shared" si="5"/>
        <v>1442768.21</v>
      </c>
      <c r="AE12" s="42" t="s">
        <v>49</v>
      </c>
    </row>
    <row r="13" spans="1:31" s="8" customFormat="1" ht="36.75" customHeight="1">
      <c r="A13" s="72" t="s">
        <v>1</v>
      </c>
      <c r="B13" s="104">
        <v>1970224.75</v>
      </c>
      <c r="C13" s="105">
        <v>2622683.25</v>
      </c>
      <c r="D13" s="61">
        <f t="shared" si="0"/>
        <v>652458.5</v>
      </c>
      <c r="E13" s="45">
        <f t="shared" si="6"/>
        <v>9.195987177728545</v>
      </c>
      <c r="F13" s="46">
        <f t="shared" si="1"/>
        <v>90.80401128960692</v>
      </c>
      <c r="G13" s="62">
        <v>315230</v>
      </c>
      <c r="H13" s="99">
        <v>105420</v>
      </c>
      <c r="I13" s="63">
        <f>G13-H13</f>
        <v>209810</v>
      </c>
      <c r="J13" s="65">
        <v>60000</v>
      </c>
      <c r="K13" s="66">
        <f t="shared" si="2"/>
        <v>269810</v>
      </c>
      <c r="L13" s="99">
        <v>904905.83</v>
      </c>
      <c r="M13" s="99">
        <v>273200</v>
      </c>
      <c r="N13" s="63">
        <f t="shared" si="3"/>
        <v>631705.83</v>
      </c>
      <c r="O13" s="102">
        <v>592458.49</v>
      </c>
      <c r="P13" s="106">
        <f>N13+O13</f>
        <v>1224164.3199999998</v>
      </c>
      <c r="Q13" s="61">
        <f t="shared" si="11"/>
        <v>652458.5</v>
      </c>
      <c r="R13" s="47">
        <f t="shared" si="8"/>
        <v>9.195987177728545</v>
      </c>
      <c r="S13" s="48">
        <f t="shared" si="9"/>
        <v>90.80401128960692</v>
      </c>
      <c r="T13" s="49">
        <f t="shared" si="10"/>
        <v>99.99999846733546</v>
      </c>
      <c r="U13" s="62">
        <v>315230</v>
      </c>
      <c r="V13" s="99">
        <v>105420</v>
      </c>
      <c r="W13" s="63">
        <f>U13-V13</f>
        <v>209810</v>
      </c>
      <c r="X13" s="65">
        <v>60000</v>
      </c>
      <c r="Y13" s="161">
        <f>W13+X13</f>
        <v>269810</v>
      </c>
      <c r="Z13" s="99">
        <v>904905.83</v>
      </c>
      <c r="AA13" s="99">
        <v>273200</v>
      </c>
      <c r="AB13" s="63">
        <f t="shared" si="4"/>
        <v>631705.83</v>
      </c>
      <c r="AC13" s="102">
        <v>592458.49</v>
      </c>
      <c r="AD13" s="162">
        <f t="shared" si="5"/>
        <v>1224164.3199999998</v>
      </c>
      <c r="AE13" s="42"/>
    </row>
    <row r="14" spans="1:31" s="31" customFormat="1" ht="36.75" customHeight="1">
      <c r="A14" s="73" t="s">
        <v>35</v>
      </c>
      <c r="B14" s="107">
        <v>2426165.52</v>
      </c>
      <c r="C14" s="108">
        <v>2528328.12</v>
      </c>
      <c r="D14" s="61">
        <f t="shared" si="0"/>
        <v>102162.6000000001</v>
      </c>
      <c r="E14" s="45">
        <f t="shared" si="6"/>
        <v>0</v>
      </c>
      <c r="F14" s="46">
        <f t="shared" si="1"/>
        <v>99.99999999999991</v>
      </c>
      <c r="G14" s="62">
        <v>306471.5</v>
      </c>
      <c r="H14" s="99">
        <v>0</v>
      </c>
      <c r="I14" s="110">
        <v>306471.5</v>
      </c>
      <c r="J14" s="65">
        <v>0</v>
      </c>
      <c r="K14" s="66">
        <v>306471.5</v>
      </c>
      <c r="L14" s="111">
        <v>498239.77</v>
      </c>
      <c r="M14" s="111">
        <v>479779.39</v>
      </c>
      <c r="N14" s="63">
        <f t="shared" si="3"/>
        <v>18460.380000000005</v>
      </c>
      <c r="O14" s="102">
        <v>102162.6</v>
      </c>
      <c r="P14" s="106">
        <f t="shared" si="7"/>
        <v>120622.98000000001</v>
      </c>
      <c r="Q14" s="61">
        <f t="shared" si="11"/>
        <v>102162.6000000001</v>
      </c>
      <c r="R14" s="47">
        <f t="shared" si="8"/>
        <v>0</v>
      </c>
      <c r="S14" s="48">
        <f t="shared" si="9"/>
        <v>99.99999999999991</v>
      </c>
      <c r="T14" s="49">
        <f t="shared" si="10"/>
        <v>99.99999999999991</v>
      </c>
      <c r="U14" s="62">
        <v>306471.5</v>
      </c>
      <c r="V14" s="99">
        <v>0</v>
      </c>
      <c r="W14" s="110">
        <v>306471.5</v>
      </c>
      <c r="X14" s="65">
        <v>0</v>
      </c>
      <c r="Y14" s="161">
        <v>306471.5</v>
      </c>
      <c r="Z14" s="111">
        <v>498239.77</v>
      </c>
      <c r="AA14" s="111">
        <v>479779.39</v>
      </c>
      <c r="AB14" s="63">
        <f t="shared" si="4"/>
        <v>18460.380000000005</v>
      </c>
      <c r="AC14" s="102">
        <v>102162.6</v>
      </c>
      <c r="AD14" s="162">
        <f t="shared" si="5"/>
        <v>120622.98000000001</v>
      </c>
      <c r="AE14" s="42"/>
    </row>
    <row r="15" spans="1:31" s="8" customFormat="1" ht="36.75" customHeight="1">
      <c r="A15" s="73" t="s">
        <v>36</v>
      </c>
      <c r="B15" s="104">
        <v>717408.75</v>
      </c>
      <c r="C15" s="105">
        <v>925260.2</v>
      </c>
      <c r="D15" s="61">
        <f t="shared" si="0"/>
        <v>207851.44999999995</v>
      </c>
      <c r="E15" s="45">
        <f t="shared" si="6"/>
        <v>24.859581205712068</v>
      </c>
      <c r="F15" s="46">
        <f t="shared" si="1"/>
        <v>75.14041879428797</v>
      </c>
      <c r="G15" s="62">
        <v>500000</v>
      </c>
      <c r="H15" s="99">
        <v>51671</v>
      </c>
      <c r="I15" s="63">
        <f>G15-H15</f>
        <v>448329</v>
      </c>
      <c r="J15" s="65">
        <v>51671</v>
      </c>
      <c r="K15" s="66">
        <f>I15+J15</f>
        <v>500000</v>
      </c>
      <c r="L15" s="99">
        <v>331590.87</v>
      </c>
      <c r="M15" s="99">
        <v>331590.87</v>
      </c>
      <c r="N15" s="63">
        <f t="shared" si="3"/>
        <v>0</v>
      </c>
      <c r="O15" s="102">
        <v>156180.45</v>
      </c>
      <c r="P15" s="106">
        <f>N15+O15</f>
        <v>156180.45</v>
      </c>
      <c r="Q15" s="61">
        <f t="shared" si="11"/>
        <v>207851.44999999995</v>
      </c>
      <c r="R15" s="47">
        <f t="shared" si="8"/>
        <v>24.859581205712068</v>
      </c>
      <c r="S15" s="48">
        <f t="shared" si="9"/>
        <v>75.14041879428797</v>
      </c>
      <c r="T15" s="49">
        <f t="shared" si="10"/>
        <v>100.00000000000003</v>
      </c>
      <c r="U15" s="62">
        <v>500000</v>
      </c>
      <c r="V15" s="99">
        <v>51671</v>
      </c>
      <c r="W15" s="63">
        <f>U15-V15</f>
        <v>448329</v>
      </c>
      <c r="X15" s="65">
        <v>51671</v>
      </c>
      <c r="Y15" s="161">
        <f>W15+X15</f>
        <v>500000</v>
      </c>
      <c r="Z15" s="99">
        <v>331590.87</v>
      </c>
      <c r="AA15" s="99">
        <v>331590.87</v>
      </c>
      <c r="AB15" s="63">
        <f t="shared" si="4"/>
        <v>0</v>
      </c>
      <c r="AC15" s="102">
        <v>156180.45</v>
      </c>
      <c r="AD15" s="162">
        <f t="shared" si="5"/>
        <v>156180.45</v>
      </c>
      <c r="AE15" s="42"/>
    </row>
    <row r="16" spans="1:31" s="31" customFormat="1" ht="36.75" customHeight="1">
      <c r="A16" s="73" t="s">
        <v>37</v>
      </c>
      <c r="B16" s="107">
        <v>605898.4</v>
      </c>
      <c r="C16" s="108">
        <v>701180</v>
      </c>
      <c r="D16" s="61">
        <f t="shared" si="0"/>
        <v>95281.59999999998</v>
      </c>
      <c r="E16" s="45">
        <f t="shared" si="6"/>
        <v>0</v>
      </c>
      <c r="F16" s="46">
        <f t="shared" si="1"/>
        <v>100.00000000000003</v>
      </c>
      <c r="G16" s="62">
        <v>480651</v>
      </c>
      <c r="H16" s="99">
        <v>137876</v>
      </c>
      <c r="I16" s="110">
        <f>G16-H16</f>
        <v>342775</v>
      </c>
      <c r="J16" s="65">
        <v>0</v>
      </c>
      <c r="K16" s="66">
        <f t="shared" si="2"/>
        <v>342775</v>
      </c>
      <c r="L16" s="111">
        <v>105459.93</v>
      </c>
      <c r="M16" s="111">
        <v>105447.45</v>
      </c>
      <c r="N16" s="63">
        <f t="shared" si="3"/>
        <v>12.479999999995925</v>
      </c>
      <c r="O16" s="102">
        <v>95281.6</v>
      </c>
      <c r="P16" s="106">
        <f t="shared" si="7"/>
        <v>95294.08</v>
      </c>
      <c r="Q16" s="61">
        <f>D16</f>
        <v>95281.59999999998</v>
      </c>
      <c r="R16" s="47">
        <f t="shared" si="8"/>
        <v>0</v>
      </c>
      <c r="S16" s="48">
        <f t="shared" si="9"/>
        <v>100.00000000000003</v>
      </c>
      <c r="T16" s="49">
        <f t="shared" si="10"/>
        <v>100.00000000000003</v>
      </c>
      <c r="U16" s="62">
        <v>480651</v>
      </c>
      <c r="V16" s="99">
        <v>137876</v>
      </c>
      <c r="W16" s="110">
        <f>U16-V16</f>
        <v>342775</v>
      </c>
      <c r="X16" s="65">
        <v>0</v>
      </c>
      <c r="Y16" s="161">
        <f>W16+X16</f>
        <v>342775</v>
      </c>
      <c r="Z16" s="111">
        <v>105459.93</v>
      </c>
      <c r="AA16" s="111">
        <v>105447.45</v>
      </c>
      <c r="AB16" s="63">
        <f t="shared" si="4"/>
        <v>12.479999999995925</v>
      </c>
      <c r="AC16" s="102">
        <v>95281.6</v>
      </c>
      <c r="AD16" s="162">
        <f t="shared" si="5"/>
        <v>95294.08</v>
      </c>
      <c r="AE16" s="42"/>
    </row>
    <row r="17" spans="1:31" s="8" customFormat="1" ht="36.75" customHeight="1">
      <c r="A17" s="72" t="s">
        <v>2</v>
      </c>
      <c r="B17" s="104">
        <v>606300.34</v>
      </c>
      <c r="C17" s="105">
        <v>820351.3</v>
      </c>
      <c r="D17" s="61">
        <f t="shared" si="0"/>
        <v>214050.96000000008</v>
      </c>
      <c r="E17" s="45">
        <f t="shared" si="6"/>
        <v>0</v>
      </c>
      <c r="F17" s="46">
        <f aca="true" t="shared" si="12" ref="F17:F41">O17/D17*100</f>
        <v>99.99999999999996</v>
      </c>
      <c r="G17" s="62">
        <v>200000</v>
      </c>
      <c r="H17" s="99">
        <v>0</v>
      </c>
      <c r="I17" s="63">
        <v>200000</v>
      </c>
      <c r="J17" s="65">
        <v>0</v>
      </c>
      <c r="K17" s="66">
        <v>200000</v>
      </c>
      <c r="L17" s="99">
        <v>275018.6</v>
      </c>
      <c r="M17" s="99">
        <v>29005.91</v>
      </c>
      <c r="N17" s="63">
        <f t="shared" si="3"/>
        <v>246012.68999999997</v>
      </c>
      <c r="O17" s="102">
        <v>214050.96</v>
      </c>
      <c r="P17" s="106">
        <f>N17+O17</f>
        <v>460063.64999999997</v>
      </c>
      <c r="Q17" s="61">
        <f aca="true" t="shared" si="13" ref="Q17:Q40">D17</f>
        <v>214050.96000000008</v>
      </c>
      <c r="R17" s="47">
        <f t="shared" si="8"/>
        <v>0</v>
      </c>
      <c r="S17" s="48">
        <f t="shared" si="9"/>
        <v>99.99999999999996</v>
      </c>
      <c r="T17" s="49">
        <f t="shared" si="10"/>
        <v>99.99999999999996</v>
      </c>
      <c r="U17" s="62">
        <v>200000</v>
      </c>
      <c r="V17" s="99">
        <v>0</v>
      </c>
      <c r="W17" s="63">
        <v>200000</v>
      </c>
      <c r="X17" s="65">
        <v>0</v>
      </c>
      <c r="Y17" s="161">
        <v>200000</v>
      </c>
      <c r="Z17" s="99">
        <v>275018.6</v>
      </c>
      <c r="AA17" s="99">
        <v>29005.91</v>
      </c>
      <c r="AB17" s="63">
        <f t="shared" si="4"/>
        <v>246012.68999999997</v>
      </c>
      <c r="AC17" s="102">
        <v>214050.96</v>
      </c>
      <c r="AD17" s="162">
        <f t="shared" si="5"/>
        <v>460063.64999999997</v>
      </c>
      <c r="AE17" s="42"/>
    </row>
    <row r="18" spans="1:31" s="32" customFormat="1" ht="36.75" customHeight="1">
      <c r="A18" s="73" t="s">
        <v>38</v>
      </c>
      <c r="B18" s="104">
        <v>1014538.47</v>
      </c>
      <c r="C18" s="105">
        <v>2190468.81</v>
      </c>
      <c r="D18" s="61">
        <f t="shared" si="0"/>
        <v>1175930.34</v>
      </c>
      <c r="E18" s="45">
        <f t="shared" si="6"/>
        <v>25.511715260276386</v>
      </c>
      <c r="F18" s="46">
        <f t="shared" si="12"/>
        <v>74.48828473972361</v>
      </c>
      <c r="G18" s="62">
        <v>445716</v>
      </c>
      <c r="H18" s="99">
        <v>288121</v>
      </c>
      <c r="I18" s="63">
        <f>G18-H18</f>
        <v>157595</v>
      </c>
      <c r="J18" s="65">
        <v>300000</v>
      </c>
      <c r="K18" s="66">
        <f>I18+J18</f>
        <v>457595</v>
      </c>
      <c r="L18" s="99">
        <v>1340704.7</v>
      </c>
      <c r="M18" s="99">
        <v>778093.42</v>
      </c>
      <c r="N18" s="63">
        <f t="shared" si="3"/>
        <v>562611.2799999999</v>
      </c>
      <c r="O18" s="102">
        <v>875930.34</v>
      </c>
      <c r="P18" s="106">
        <f t="shared" si="7"/>
        <v>1438541.6199999999</v>
      </c>
      <c r="Q18" s="61">
        <f t="shared" si="13"/>
        <v>1175930.34</v>
      </c>
      <c r="R18" s="47">
        <f t="shared" si="8"/>
        <v>25.511715260276386</v>
      </c>
      <c r="S18" s="48">
        <f t="shared" si="9"/>
        <v>74.48828473972361</v>
      </c>
      <c r="T18" s="49">
        <f t="shared" si="10"/>
        <v>100</v>
      </c>
      <c r="U18" s="62">
        <v>445716</v>
      </c>
      <c r="V18" s="99">
        <v>288121</v>
      </c>
      <c r="W18" s="63">
        <f>U18-V18</f>
        <v>157595</v>
      </c>
      <c r="X18" s="65">
        <v>300000</v>
      </c>
      <c r="Y18" s="161">
        <f aca="true" t="shared" si="14" ref="Y18:Y24">W18+X18</f>
        <v>457595</v>
      </c>
      <c r="Z18" s="99">
        <v>1340704.7</v>
      </c>
      <c r="AA18" s="99">
        <v>778093.42</v>
      </c>
      <c r="AB18" s="63">
        <f t="shared" si="4"/>
        <v>562611.2799999999</v>
      </c>
      <c r="AC18" s="102">
        <v>875930.34</v>
      </c>
      <c r="AD18" s="162">
        <f t="shared" si="5"/>
        <v>1438541.6199999999</v>
      </c>
      <c r="AE18" s="42" t="s">
        <v>49</v>
      </c>
    </row>
    <row r="19" spans="1:31" s="32" customFormat="1" ht="36.75" customHeight="1">
      <c r="A19" s="73" t="s">
        <v>39</v>
      </c>
      <c r="B19" s="104">
        <v>866694.4</v>
      </c>
      <c r="C19" s="105">
        <v>1235868.99</v>
      </c>
      <c r="D19" s="61">
        <f t="shared" si="0"/>
        <v>369174.58999999997</v>
      </c>
      <c r="E19" s="45">
        <f t="shared" si="6"/>
        <v>18.737635761984595</v>
      </c>
      <c r="F19" s="46">
        <f t="shared" si="12"/>
        <v>81.26236423801542</v>
      </c>
      <c r="G19" s="62">
        <v>239447.76</v>
      </c>
      <c r="H19" s="99">
        <v>42397</v>
      </c>
      <c r="I19" s="63">
        <f>G19-H19</f>
        <v>197050.76</v>
      </c>
      <c r="J19" s="65">
        <v>69174.59</v>
      </c>
      <c r="K19" s="66">
        <f t="shared" si="2"/>
        <v>266225.35</v>
      </c>
      <c r="L19" s="99">
        <v>467690.81</v>
      </c>
      <c r="M19" s="99">
        <v>21874.94</v>
      </c>
      <c r="N19" s="63">
        <f t="shared" si="3"/>
        <v>445815.87</v>
      </c>
      <c r="O19" s="102">
        <v>300000</v>
      </c>
      <c r="P19" s="106">
        <f t="shared" si="7"/>
        <v>745815.87</v>
      </c>
      <c r="Q19" s="61">
        <f t="shared" si="13"/>
        <v>369174.58999999997</v>
      </c>
      <c r="R19" s="52">
        <f t="shared" si="8"/>
        <v>18.737635761984595</v>
      </c>
      <c r="S19" s="53">
        <f t="shared" si="9"/>
        <v>81.26236423801542</v>
      </c>
      <c r="T19" s="54">
        <f t="shared" si="10"/>
        <v>100.00000000000001</v>
      </c>
      <c r="U19" s="62">
        <v>239447.76</v>
      </c>
      <c r="V19" s="99">
        <v>42397</v>
      </c>
      <c r="W19" s="63">
        <f>U19-V19</f>
        <v>197050.76</v>
      </c>
      <c r="X19" s="65">
        <v>69174.59</v>
      </c>
      <c r="Y19" s="161">
        <f t="shared" si="14"/>
        <v>266225.35</v>
      </c>
      <c r="Z19" s="99">
        <v>467690.81</v>
      </c>
      <c r="AA19" s="99">
        <v>21874.94</v>
      </c>
      <c r="AB19" s="63">
        <f t="shared" si="4"/>
        <v>445815.87</v>
      </c>
      <c r="AC19" s="102">
        <v>300000</v>
      </c>
      <c r="AD19" s="162">
        <f t="shared" si="5"/>
        <v>745815.87</v>
      </c>
      <c r="AE19" s="42"/>
    </row>
    <row r="20" spans="1:31" s="33" customFormat="1" ht="36.75" customHeight="1">
      <c r="A20" s="93" t="s">
        <v>40</v>
      </c>
      <c r="B20" s="113">
        <v>524045.83</v>
      </c>
      <c r="C20" s="114">
        <v>690437.1</v>
      </c>
      <c r="D20" s="115">
        <f t="shared" si="0"/>
        <v>166391.26999999996</v>
      </c>
      <c r="E20" s="55">
        <f t="shared" si="6"/>
        <v>0</v>
      </c>
      <c r="F20" s="56">
        <f t="shared" si="12"/>
        <v>100.00000000000003</v>
      </c>
      <c r="G20" s="116">
        <v>246544</v>
      </c>
      <c r="H20" s="117">
        <v>2549</v>
      </c>
      <c r="I20" s="118">
        <f>G20-H20</f>
        <v>243995</v>
      </c>
      <c r="J20" s="119">
        <v>0</v>
      </c>
      <c r="K20" s="120">
        <f t="shared" si="2"/>
        <v>243995</v>
      </c>
      <c r="L20" s="117">
        <v>168856.57</v>
      </c>
      <c r="M20" s="117">
        <v>0</v>
      </c>
      <c r="N20" s="121">
        <f t="shared" si="3"/>
        <v>168856.57</v>
      </c>
      <c r="O20" s="122">
        <v>166391.27</v>
      </c>
      <c r="P20" s="123">
        <f>N20+O20</f>
        <v>335247.83999999997</v>
      </c>
      <c r="Q20" s="160">
        <f t="shared" si="13"/>
        <v>166391.26999999996</v>
      </c>
      <c r="R20" s="52">
        <f t="shared" si="8"/>
        <v>0</v>
      </c>
      <c r="S20" s="53">
        <f t="shared" si="9"/>
        <v>100.00000000000003</v>
      </c>
      <c r="T20" s="57">
        <f t="shared" si="10"/>
        <v>100.00000000000003</v>
      </c>
      <c r="U20" s="116">
        <v>246544</v>
      </c>
      <c r="V20" s="117">
        <v>2549</v>
      </c>
      <c r="W20" s="118">
        <f>U20-V20</f>
        <v>243995</v>
      </c>
      <c r="X20" s="119">
        <v>0</v>
      </c>
      <c r="Y20" s="171">
        <f t="shared" si="14"/>
        <v>243995</v>
      </c>
      <c r="Z20" s="117">
        <v>168856.57</v>
      </c>
      <c r="AA20" s="117">
        <v>0</v>
      </c>
      <c r="AB20" s="121">
        <f t="shared" si="4"/>
        <v>168856.57</v>
      </c>
      <c r="AC20" s="122">
        <v>166391.27</v>
      </c>
      <c r="AD20" s="173">
        <f t="shared" si="5"/>
        <v>335247.83999999997</v>
      </c>
      <c r="AE20" s="43"/>
    </row>
    <row r="21" spans="1:33" s="32" customFormat="1" ht="36.75" customHeight="1" thickBot="1">
      <c r="A21" s="130" t="s">
        <v>41</v>
      </c>
      <c r="B21" s="132">
        <v>327629.6</v>
      </c>
      <c r="C21" s="133">
        <v>606573</v>
      </c>
      <c r="D21" s="136">
        <f t="shared" si="0"/>
        <v>278943.4</v>
      </c>
      <c r="E21" s="134">
        <f t="shared" si="6"/>
        <v>8.992146793937406</v>
      </c>
      <c r="F21" s="135">
        <f t="shared" si="12"/>
        <v>91.00785320606258</v>
      </c>
      <c r="G21" s="137">
        <v>461284</v>
      </c>
      <c r="H21" s="138">
        <v>16367</v>
      </c>
      <c r="I21" s="138">
        <f>G21-H21</f>
        <v>444917</v>
      </c>
      <c r="J21" s="139">
        <v>25083</v>
      </c>
      <c r="K21" s="140">
        <f t="shared" si="2"/>
        <v>470000</v>
      </c>
      <c r="L21" s="141">
        <v>514548.5</v>
      </c>
      <c r="M21" s="142">
        <v>64028.45</v>
      </c>
      <c r="N21" s="138">
        <f t="shared" si="3"/>
        <v>450520.05</v>
      </c>
      <c r="O21" s="143">
        <v>253860.4</v>
      </c>
      <c r="P21" s="144">
        <f t="shared" si="7"/>
        <v>704380.45</v>
      </c>
      <c r="Q21" s="136">
        <f t="shared" si="13"/>
        <v>278943.4</v>
      </c>
      <c r="R21" s="163">
        <f t="shared" si="8"/>
        <v>8.992146793937406</v>
      </c>
      <c r="S21" s="164">
        <f t="shared" si="9"/>
        <v>91.00785320606258</v>
      </c>
      <c r="T21" s="165">
        <f t="shared" si="10"/>
        <v>99.99999999999999</v>
      </c>
      <c r="U21" s="137">
        <v>461284</v>
      </c>
      <c r="V21" s="138">
        <v>16367</v>
      </c>
      <c r="W21" s="138">
        <f>U21-V21</f>
        <v>444917</v>
      </c>
      <c r="X21" s="139">
        <v>25083</v>
      </c>
      <c r="Y21" s="172">
        <f t="shared" si="14"/>
        <v>470000</v>
      </c>
      <c r="Z21" s="141">
        <v>514548.5</v>
      </c>
      <c r="AA21" s="142">
        <v>64028.45</v>
      </c>
      <c r="AB21" s="138">
        <f t="shared" si="4"/>
        <v>450520.05</v>
      </c>
      <c r="AC21" s="143">
        <v>253860.4</v>
      </c>
      <c r="AD21" s="174">
        <f t="shared" si="5"/>
        <v>704380.45</v>
      </c>
      <c r="AE21" s="131"/>
      <c r="AG21" s="35" t="s">
        <v>49</v>
      </c>
    </row>
    <row r="22" spans="1:31" s="32" customFormat="1" ht="36.75" customHeight="1" thickTop="1">
      <c r="A22" s="124" t="s">
        <v>23</v>
      </c>
      <c r="B22" s="145">
        <v>124286.5</v>
      </c>
      <c r="C22" s="146">
        <v>231229</v>
      </c>
      <c r="D22" s="112">
        <f t="shared" si="0"/>
        <v>106942.5</v>
      </c>
      <c r="E22" s="125">
        <f t="shared" si="6"/>
        <v>15.842625710077845</v>
      </c>
      <c r="F22" s="126">
        <f t="shared" si="12"/>
        <v>84.15737428992216</v>
      </c>
      <c r="G22" s="147">
        <v>99987</v>
      </c>
      <c r="H22" s="148">
        <v>0</v>
      </c>
      <c r="I22" s="148">
        <f>G22-H22</f>
        <v>99987</v>
      </c>
      <c r="J22" s="149">
        <v>16942.5</v>
      </c>
      <c r="K22" s="150">
        <f>I22+J22</f>
        <v>116929.5</v>
      </c>
      <c r="L22" s="101">
        <v>204482.05</v>
      </c>
      <c r="M22" s="148">
        <v>0</v>
      </c>
      <c r="N22" s="148">
        <f t="shared" si="3"/>
        <v>204482.05</v>
      </c>
      <c r="O22" s="151">
        <v>90000</v>
      </c>
      <c r="P22" s="152">
        <f t="shared" si="7"/>
        <v>294482.05</v>
      </c>
      <c r="Q22" s="112">
        <f t="shared" si="13"/>
        <v>106942.5</v>
      </c>
      <c r="R22" s="127">
        <f t="shared" si="8"/>
        <v>15.842625710077845</v>
      </c>
      <c r="S22" s="128">
        <f t="shared" si="9"/>
        <v>84.15737428992216</v>
      </c>
      <c r="T22" s="54">
        <f t="shared" si="10"/>
        <v>100</v>
      </c>
      <c r="U22" s="147">
        <v>99987</v>
      </c>
      <c r="V22" s="148">
        <v>0</v>
      </c>
      <c r="W22" s="148">
        <f>U22-V22</f>
        <v>99987</v>
      </c>
      <c r="X22" s="149">
        <v>16942.5</v>
      </c>
      <c r="Y22" s="170">
        <f t="shared" si="14"/>
        <v>116929.5</v>
      </c>
      <c r="Z22" s="101">
        <v>204482.05</v>
      </c>
      <c r="AA22" s="148">
        <v>0</v>
      </c>
      <c r="AB22" s="148">
        <f t="shared" si="4"/>
        <v>204482.05</v>
      </c>
      <c r="AC22" s="151">
        <v>90000</v>
      </c>
      <c r="AD22" s="175">
        <f t="shared" si="5"/>
        <v>294482.05</v>
      </c>
      <c r="AE22" s="129"/>
    </row>
    <row r="23" spans="1:33" s="32" customFormat="1" ht="36.75" customHeight="1">
      <c r="A23" s="74" t="s">
        <v>3</v>
      </c>
      <c r="B23" s="104">
        <v>122432.5</v>
      </c>
      <c r="C23" s="105">
        <v>180110</v>
      </c>
      <c r="D23" s="61">
        <f t="shared" si="0"/>
        <v>57677.5</v>
      </c>
      <c r="E23" s="45">
        <f t="shared" si="6"/>
        <v>0</v>
      </c>
      <c r="F23" s="46">
        <f t="shared" si="12"/>
        <v>100</v>
      </c>
      <c r="G23" s="62">
        <v>100000</v>
      </c>
      <c r="H23" s="63">
        <v>0</v>
      </c>
      <c r="I23" s="63">
        <v>100000</v>
      </c>
      <c r="J23" s="65">
        <v>0</v>
      </c>
      <c r="K23" s="66">
        <f t="shared" si="2"/>
        <v>100000</v>
      </c>
      <c r="L23" s="99">
        <v>149405.43</v>
      </c>
      <c r="M23" s="63">
        <v>0</v>
      </c>
      <c r="N23" s="63">
        <f t="shared" si="3"/>
        <v>149405.43</v>
      </c>
      <c r="O23" s="102">
        <v>57677.5</v>
      </c>
      <c r="P23" s="106">
        <f t="shared" si="7"/>
        <v>207082.93</v>
      </c>
      <c r="Q23" s="61">
        <f t="shared" si="13"/>
        <v>57677.5</v>
      </c>
      <c r="R23" s="47">
        <f t="shared" si="8"/>
        <v>0</v>
      </c>
      <c r="S23" s="48">
        <f t="shared" si="9"/>
        <v>100</v>
      </c>
      <c r="T23" s="68">
        <f t="shared" si="10"/>
        <v>100</v>
      </c>
      <c r="U23" s="62">
        <v>100000</v>
      </c>
      <c r="V23" s="63">
        <v>0</v>
      </c>
      <c r="W23" s="63">
        <v>100000</v>
      </c>
      <c r="X23" s="65">
        <v>0</v>
      </c>
      <c r="Y23" s="161">
        <f t="shared" si="14"/>
        <v>100000</v>
      </c>
      <c r="Z23" s="99">
        <v>149405.43</v>
      </c>
      <c r="AA23" s="63">
        <v>0</v>
      </c>
      <c r="AB23" s="63">
        <f t="shared" si="4"/>
        <v>149405.43</v>
      </c>
      <c r="AC23" s="102">
        <v>57677.5</v>
      </c>
      <c r="AD23" s="162">
        <f t="shared" si="5"/>
        <v>207082.93</v>
      </c>
      <c r="AE23" s="42"/>
      <c r="AG23" s="35" t="s">
        <v>49</v>
      </c>
    </row>
    <row r="24" spans="1:31" s="32" customFormat="1" ht="36.75" customHeight="1">
      <c r="A24" s="74" t="s">
        <v>9</v>
      </c>
      <c r="B24" s="59">
        <v>94526</v>
      </c>
      <c r="C24" s="60">
        <v>175561</v>
      </c>
      <c r="D24" s="61">
        <f>C24-B24</f>
        <v>81035</v>
      </c>
      <c r="E24" s="50">
        <f t="shared" si="6"/>
        <v>0</v>
      </c>
      <c r="F24" s="51">
        <f t="shared" si="12"/>
        <v>100</v>
      </c>
      <c r="G24" s="62">
        <v>120000</v>
      </c>
      <c r="H24" s="63">
        <v>0</v>
      </c>
      <c r="I24" s="64">
        <v>120000</v>
      </c>
      <c r="J24" s="65">
        <v>0</v>
      </c>
      <c r="K24" s="66">
        <f>I24+J24</f>
        <v>120000</v>
      </c>
      <c r="L24" s="67">
        <v>174969.51</v>
      </c>
      <c r="M24" s="64">
        <v>1574.62</v>
      </c>
      <c r="N24" s="63">
        <f t="shared" si="3"/>
        <v>173394.89</v>
      </c>
      <c r="O24" s="102">
        <v>81035</v>
      </c>
      <c r="P24" s="106">
        <f>N24+O24</f>
        <v>254429.89</v>
      </c>
      <c r="Q24" s="61">
        <f t="shared" si="13"/>
        <v>81035</v>
      </c>
      <c r="R24" s="52">
        <f t="shared" si="8"/>
        <v>0</v>
      </c>
      <c r="S24" s="53">
        <f t="shared" si="9"/>
        <v>100</v>
      </c>
      <c r="T24" s="58">
        <f t="shared" si="10"/>
        <v>100</v>
      </c>
      <c r="U24" s="62">
        <v>120000</v>
      </c>
      <c r="V24" s="63">
        <v>0</v>
      </c>
      <c r="W24" s="64">
        <v>120000</v>
      </c>
      <c r="X24" s="65">
        <v>0</v>
      </c>
      <c r="Y24" s="161">
        <f t="shared" si="14"/>
        <v>120000</v>
      </c>
      <c r="Z24" s="67">
        <v>174969.51</v>
      </c>
      <c r="AA24" s="64">
        <v>1574.62</v>
      </c>
      <c r="AB24" s="63">
        <f t="shared" si="4"/>
        <v>173394.89</v>
      </c>
      <c r="AC24" s="102">
        <v>81035</v>
      </c>
      <c r="AD24" s="162">
        <f t="shared" si="5"/>
        <v>254429.89</v>
      </c>
      <c r="AE24" s="42"/>
    </row>
    <row r="25" spans="1:31" s="32" customFormat="1" ht="36.75" customHeight="1">
      <c r="A25" s="74" t="s">
        <v>17</v>
      </c>
      <c r="B25" s="59">
        <v>50548.29</v>
      </c>
      <c r="C25" s="60">
        <v>132500</v>
      </c>
      <c r="D25" s="61">
        <f t="shared" si="0"/>
        <v>81951.70999999999</v>
      </c>
      <c r="E25" s="45">
        <f t="shared" si="6"/>
        <v>0</v>
      </c>
      <c r="F25" s="46">
        <f t="shared" si="12"/>
        <v>100.00000000000003</v>
      </c>
      <c r="G25" s="62">
        <v>107500</v>
      </c>
      <c r="H25" s="63">
        <v>0</v>
      </c>
      <c r="I25" s="64">
        <f>G25-H25</f>
        <v>107500</v>
      </c>
      <c r="J25" s="65">
        <v>0</v>
      </c>
      <c r="K25" s="66">
        <f t="shared" si="2"/>
        <v>107500</v>
      </c>
      <c r="L25" s="67">
        <v>80908.8</v>
      </c>
      <c r="M25" s="64">
        <v>45039.25</v>
      </c>
      <c r="N25" s="63">
        <f t="shared" si="3"/>
        <v>35869.55</v>
      </c>
      <c r="O25" s="102">
        <v>81951.71</v>
      </c>
      <c r="P25" s="106">
        <f t="shared" si="7"/>
        <v>117821.26000000001</v>
      </c>
      <c r="Q25" s="61">
        <f t="shared" si="13"/>
        <v>81951.70999999999</v>
      </c>
      <c r="R25" s="47">
        <f t="shared" si="8"/>
        <v>0</v>
      </c>
      <c r="S25" s="48">
        <f t="shared" si="9"/>
        <v>100.00000000000003</v>
      </c>
      <c r="T25" s="68">
        <f t="shared" si="10"/>
        <v>100.00000000000003</v>
      </c>
      <c r="U25" s="62">
        <v>107500</v>
      </c>
      <c r="V25" s="63">
        <v>0</v>
      </c>
      <c r="W25" s="64">
        <f>U25-V25</f>
        <v>107500</v>
      </c>
      <c r="X25" s="65">
        <v>0</v>
      </c>
      <c r="Y25" s="161">
        <f aca="true" t="shared" si="15" ref="Y25:Y34">W25+X25</f>
        <v>107500</v>
      </c>
      <c r="Z25" s="67">
        <v>80908.8</v>
      </c>
      <c r="AA25" s="64">
        <v>45039.25</v>
      </c>
      <c r="AB25" s="63">
        <f t="shared" si="4"/>
        <v>35869.55</v>
      </c>
      <c r="AC25" s="102">
        <v>81951.71</v>
      </c>
      <c r="AD25" s="162">
        <f t="shared" si="5"/>
        <v>117821.26000000001</v>
      </c>
      <c r="AE25" s="42"/>
    </row>
    <row r="26" spans="1:31" s="32" customFormat="1" ht="36.75" customHeight="1">
      <c r="A26" s="74" t="s">
        <v>4</v>
      </c>
      <c r="B26" s="104">
        <v>109114.05</v>
      </c>
      <c r="C26" s="105">
        <v>181816</v>
      </c>
      <c r="D26" s="61">
        <f t="shared" si="0"/>
        <v>72701.95</v>
      </c>
      <c r="E26" s="50">
        <f t="shared" si="6"/>
        <v>0</v>
      </c>
      <c r="F26" s="51">
        <f t="shared" si="12"/>
        <v>100</v>
      </c>
      <c r="G26" s="62">
        <v>79000</v>
      </c>
      <c r="H26" s="63">
        <v>0</v>
      </c>
      <c r="I26" s="63">
        <v>79000</v>
      </c>
      <c r="J26" s="65">
        <v>0</v>
      </c>
      <c r="K26" s="66">
        <f t="shared" si="2"/>
        <v>79000</v>
      </c>
      <c r="L26" s="67">
        <v>89585.95</v>
      </c>
      <c r="M26" s="64">
        <v>0</v>
      </c>
      <c r="N26" s="63">
        <f t="shared" si="3"/>
        <v>89585.95</v>
      </c>
      <c r="O26" s="102">
        <v>72701.95</v>
      </c>
      <c r="P26" s="106">
        <f>N26+O26</f>
        <v>162287.9</v>
      </c>
      <c r="Q26" s="61">
        <f t="shared" si="13"/>
        <v>72701.95</v>
      </c>
      <c r="R26" s="52">
        <f t="shared" si="8"/>
        <v>0</v>
      </c>
      <c r="S26" s="53">
        <f t="shared" si="9"/>
        <v>100</v>
      </c>
      <c r="T26" s="58">
        <f t="shared" si="10"/>
        <v>100</v>
      </c>
      <c r="U26" s="62">
        <v>79000</v>
      </c>
      <c r="V26" s="63">
        <v>0</v>
      </c>
      <c r="W26" s="63">
        <v>79000</v>
      </c>
      <c r="X26" s="65">
        <v>0</v>
      </c>
      <c r="Y26" s="161">
        <f t="shared" si="15"/>
        <v>79000</v>
      </c>
      <c r="Z26" s="67">
        <v>89585.95</v>
      </c>
      <c r="AA26" s="64">
        <v>0</v>
      </c>
      <c r="AB26" s="63">
        <f t="shared" si="4"/>
        <v>89585.95</v>
      </c>
      <c r="AC26" s="102">
        <v>72701.95</v>
      </c>
      <c r="AD26" s="162">
        <f t="shared" si="5"/>
        <v>162287.9</v>
      </c>
      <c r="AE26" s="42"/>
    </row>
    <row r="27" spans="1:33" s="8" customFormat="1" ht="36.75" customHeight="1">
      <c r="A27" s="74" t="s">
        <v>18</v>
      </c>
      <c r="B27" s="104">
        <v>79924</v>
      </c>
      <c r="C27" s="105">
        <v>132876</v>
      </c>
      <c r="D27" s="61">
        <f t="shared" si="0"/>
        <v>52952</v>
      </c>
      <c r="E27" s="45">
        <f t="shared" si="6"/>
        <v>0</v>
      </c>
      <c r="F27" s="46">
        <f t="shared" si="12"/>
        <v>100</v>
      </c>
      <c r="G27" s="62">
        <v>237027</v>
      </c>
      <c r="H27" s="63">
        <v>0</v>
      </c>
      <c r="I27" s="63">
        <v>237027</v>
      </c>
      <c r="J27" s="65">
        <v>0</v>
      </c>
      <c r="K27" s="66">
        <f t="shared" si="2"/>
        <v>237027</v>
      </c>
      <c r="L27" s="67">
        <v>210237.81</v>
      </c>
      <c r="M27" s="64">
        <v>0</v>
      </c>
      <c r="N27" s="63">
        <f t="shared" si="3"/>
        <v>210237.81</v>
      </c>
      <c r="O27" s="102">
        <v>52952</v>
      </c>
      <c r="P27" s="106">
        <f>N27+O27</f>
        <v>263189.81</v>
      </c>
      <c r="Q27" s="61">
        <f t="shared" si="13"/>
        <v>52952</v>
      </c>
      <c r="R27" s="47">
        <f t="shared" si="8"/>
        <v>0</v>
      </c>
      <c r="S27" s="48">
        <f t="shared" si="9"/>
        <v>100</v>
      </c>
      <c r="T27" s="68">
        <f t="shared" si="10"/>
        <v>100</v>
      </c>
      <c r="U27" s="62">
        <v>237027</v>
      </c>
      <c r="V27" s="63">
        <v>0</v>
      </c>
      <c r="W27" s="63">
        <v>237027</v>
      </c>
      <c r="X27" s="65">
        <v>0</v>
      </c>
      <c r="Y27" s="161">
        <f t="shared" si="15"/>
        <v>237027</v>
      </c>
      <c r="Z27" s="67">
        <v>210237.81</v>
      </c>
      <c r="AA27" s="64">
        <v>0</v>
      </c>
      <c r="AB27" s="63">
        <f t="shared" si="4"/>
        <v>210237.81</v>
      </c>
      <c r="AC27" s="102">
        <v>52952</v>
      </c>
      <c r="AD27" s="162">
        <f t="shared" si="5"/>
        <v>263189.81</v>
      </c>
      <c r="AE27" s="42"/>
      <c r="AG27" s="35" t="s">
        <v>49</v>
      </c>
    </row>
    <row r="28" spans="1:31" s="7" customFormat="1" ht="36.75" customHeight="1">
      <c r="A28" s="74" t="s">
        <v>19</v>
      </c>
      <c r="B28" s="104">
        <v>329296.95</v>
      </c>
      <c r="C28" s="105">
        <v>391858</v>
      </c>
      <c r="D28" s="61">
        <f t="shared" si="0"/>
        <v>62561.04999999999</v>
      </c>
      <c r="E28" s="45">
        <f t="shared" si="6"/>
        <v>0</v>
      </c>
      <c r="F28" s="46">
        <f t="shared" si="12"/>
        <v>100.00000000000003</v>
      </c>
      <c r="G28" s="62">
        <v>142267</v>
      </c>
      <c r="H28" s="63">
        <v>0</v>
      </c>
      <c r="I28" s="63">
        <v>142267</v>
      </c>
      <c r="J28" s="65">
        <v>0</v>
      </c>
      <c r="K28" s="66">
        <f t="shared" si="2"/>
        <v>142267</v>
      </c>
      <c r="L28" s="67">
        <v>75093.29</v>
      </c>
      <c r="M28" s="64">
        <v>60758.13</v>
      </c>
      <c r="N28" s="63">
        <f t="shared" si="3"/>
        <v>14335.159999999996</v>
      </c>
      <c r="O28" s="102">
        <v>62561.05</v>
      </c>
      <c r="P28" s="106">
        <f t="shared" si="7"/>
        <v>76896.20999999999</v>
      </c>
      <c r="Q28" s="61">
        <f t="shared" si="13"/>
        <v>62561.04999999999</v>
      </c>
      <c r="R28" s="47">
        <f t="shared" si="8"/>
        <v>0</v>
      </c>
      <c r="S28" s="48">
        <f t="shared" si="9"/>
        <v>100.00000000000003</v>
      </c>
      <c r="T28" s="68">
        <f t="shared" si="10"/>
        <v>100.00000000000003</v>
      </c>
      <c r="U28" s="62">
        <v>142267</v>
      </c>
      <c r="V28" s="63">
        <v>0</v>
      </c>
      <c r="W28" s="63">
        <v>142267</v>
      </c>
      <c r="X28" s="65">
        <v>0</v>
      </c>
      <c r="Y28" s="161">
        <f t="shared" si="15"/>
        <v>142267</v>
      </c>
      <c r="Z28" s="67">
        <v>75093.29</v>
      </c>
      <c r="AA28" s="64">
        <v>60758.13</v>
      </c>
      <c r="AB28" s="63">
        <f t="shared" si="4"/>
        <v>14335.159999999996</v>
      </c>
      <c r="AC28" s="102">
        <v>62561.05</v>
      </c>
      <c r="AD28" s="162">
        <f t="shared" si="5"/>
        <v>76896.20999999999</v>
      </c>
      <c r="AE28" s="42"/>
    </row>
    <row r="29" spans="1:31" s="7" customFormat="1" ht="36.75" customHeight="1">
      <c r="A29" s="74" t="s">
        <v>5</v>
      </c>
      <c r="B29" s="59">
        <v>42983</v>
      </c>
      <c r="C29" s="59">
        <v>57900</v>
      </c>
      <c r="D29" s="61">
        <f>C29-B29</f>
        <v>14917</v>
      </c>
      <c r="E29" s="45">
        <f t="shared" si="6"/>
        <v>0</v>
      </c>
      <c r="F29" s="46">
        <f t="shared" si="12"/>
        <v>100</v>
      </c>
      <c r="G29" s="62">
        <v>75000</v>
      </c>
      <c r="H29" s="63">
        <v>0</v>
      </c>
      <c r="I29" s="64">
        <v>75000</v>
      </c>
      <c r="J29" s="65">
        <v>0</v>
      </c>
      <c r="K29" s="66">
        <f t="shared" si="2"/>
        <v>75000</v>
      </c>
      <c r="L29" s="67">
        <v>122911.15</v>
      </c>
      <c r="M29" s="64">
        <v>851.91</v>
      </c>
      <c r="N29" s="63">
        <f t="shared" si="3"/>
        <v>122059.23999999999</v>
      </c>
      <c r="O29" s="102">
        <v>14917</v>
      </c>
      <c r="P29" s="106">
        <f>N29+O29</f>
        <v>136976.24</v>
      </c>
      <c r="Q29" s="61">
        <f t="shared" si="13"/>
        <v>14917</v>
      </c>
      <c r="R29" s="47">
        <f t="shared" si="8"/>
        <v>0</v>
      </c>
      <c r="S29" s="48">
        <f t="shared" si="9"/>
        <v>100</v>
      </c>
      <c r="T29" s="68">
        <f t="shared" si="10"/>
        <v>100</v>
      </c>
      <c r="U29" s="62">
        <v>75000</v>
      </c>
      <c r="V29" s="63">
        <v>0</v>
      </c>
      <c r="W29" s="64">
        <v>75000</v>
      </c>
      <c r="X29" s="65">
        <v>0</v>
      </c>
      <c r="Y29" s="161">
        <f t="shared" si="15"/>
        <v>75000</v>
      </c>
      <c r="Z29" s="67">
        <v>122911.15</v>
      </c>
      <c r="AA29" s="64">
        <v>851.91</v>
      </c>
      <c r="AB29" s="63">
        <f t="shared" si="4"/>
        <v>122059.23999999999</v>
      </c>
      <c r="AC29" s="102">
        <v>14917</v>
      </c>
      <c r="AD29" s="162">
        <f t="shared" si="5"/>
        <v>136976.24</v>
      </c>
      <c r="AE29" s="42"/>
    </row>
    <row r="30" spans="1:33" s="7" customFormat="1" ht="36.75" customHeight="1">
      <c r="A30" s="74" t="s">
        <v>10</v>
      </c>
      <c r="B30" s="104">
        <v>61427.85</v>
      </c>
      <c r="C30" s="155">
        <v>157893</v>
      </c>
      <c r="D30" s="61">
        <f t="shared" si="0"/>
        <v>96465.15</v>
      </c>
      <c r="E30" s="45">
        <f t="shared" si="6"/>
        <v>0</v>
      </c>
      <c r="F30" s="46">
        <f t="shared" si="12"/>
        <v>100</v>
      </c>
      <c r="G30" s="62">
        <v>183000</v>
      </c>
      <c r="H30" s="63">
        <v>0</v>
      </c>
      <c r="I30" s="63">
        <v>183000</v>
      </c>
      <c r="J30" s="65">
        <v>0</v>
      </c>
      <c r="K30" s="66">
        <f t="shared" si="2"/>
        <v>183000</v>
      </c>
      <c r="L30" s="67">
        <v>393737.16</v>
      </c>
      <c r="M30" s="64">
        <v>51383.96</v>
      </c>
      <c r="N30" s="63">
        <f t="shared" si="3"/>
        <v>342353.19999999995</v>
      </c>
      <c r="O30" s="102">
        <v>96465.15</v>
      </c>
      <c r="P30" s="106">
        <f t="shared" si="7"/>
        <v>438818.35</v>
      </c>
      <c r="Q30" s="61">
        <f t="shared" si="13"/>
        <v>96465.15</v>
      </c>
      <c r="R30" s="47">
        <f t="shared" si="8"/>
        <v>0</v>
      </c>
      <c r="S30" s="48">
        <f t="shared" si="9"/>
        <v>100</v>
      </c>
      <c r="T30" s="68">
        <f t="shared" si="10"/>
        <v>100</v>
      </c>
      <c r="U30" s="62">
        <v>183000</v>
      </c>
      <c r="V30" s="63">
        <v>0</v>
      </c>
      <c r="W30" s="63">
        <v>183000</v>
      </c>
      <c r="X30" s="65">
        <v>0</v>
      </c>
      <c r="Y30" s="161">
        <f t="shared" si="15"/>
        <v>183000</v>
      </c>
      <c r="Z30" s="67">
        <v>393737.16</v>
      </c>
      <c r="AA30" s="64">
        <v>51383.96</v>
      </c>
      <c r="AB30" s="63">
        <f t="shared" si="4"/>
        <v>342353.19999999995</v>
      </c>
      <c r="AC30" s="102">
        <v>96465.15</v>
      </c>
      <c r="AD30" s="162">
        <f aca="true" t="shared" si="16" ref="AD30:AD36">AB30+AC30</f>
        <v>438818.35</v>
      </c>
      <c r="AE30" s="42"/>
      <c r="AG30" s="35" t="s">
        <v>49</v>
      </c>
    </row>
    <row r="31" spans="1:31" s="7" customFormat="1" ht="36.75" customHeight="1">
      <c r="A31" s="74" t="s">
        <v>24</v>
      </c>
      <c r="B31" s="59">
        <v>81107</v>
      </c>
      <c r="C31" s="153">
        <v>100150</v>
      </c>
      <c r="D31" s="61">
        <f t="shared" si="0"/>
        <v>19043</v>
      </c>
      <c r="E31" s="45">
        <f t="shared" si="6"/>
        <v>0</v>
      </c>
      <c r="F31" s="46">
        <f t="shared" si="12"/>
        <v>100</v>
      </c>
      <c r="G31" s="62">
        <v>114000</v>
      </c>
      <c r="H31" s="63">
        <v>0</v>
      </c>
      <c r="I31" s="64">
        <v>114000</v>
      </c>
      <c r="J31" s="65">
        <v>0</v>
      </c>
      <c r="K31" s="66">
        <f t="shared" si="2"/>
        <v>114000</v>
      </c>
      <c r="L31" s="67">
        <v>51805.1</v>
      </c>
      <c r="M31" s="64">
        <v>0</v>
      </c>
      <c r="N31" s="63">
        <f t="shared" si="3"/>
        <v>51805.1</v>
      </c>
      <c r="O31" s="102">
        <v>19043</v>
      </c>
      <c r="P31" s="106">
        <f t="shared" si="7"/>
        <v>70848.1</v>
      </c>
      <c r="Q31" s="61">
        <f t="shared" si="13"/>
        <v>19043</v>
      </c>
      <c r="R31" s="47">
        <f t="shared" si="8"/>
        <v>0</v>
      </c>
      <c r="S31" s="48">
        <f t="shared" si="9"/>
        <v>100</v>
      </c>
      <c r="T31" s="68">
        <f t="shared" si="10"/>
        <v>100</v>
      </c>
      <c r="U31" s="62">
        <v>114000</v>
      </c>
      <c r="V31" s="63">
        <v>0</v>
      </c>
      <c r="W31" s="64">
        <v>114000</v>
      </c>
      <c r="X31" s="65">
        <v>0</v>
      </c>
      <c r="Y31" s="161">
        <f t="shared" si="15"/>
        <v>114000</v>
      </c>
      <c r="Z31" s="67">
        <v>51805.1</v>
      </c>
      <c r="AA31" s="64">
        <v>0</v>
      </c>
      <c r="AB31" s="63">
        <f t="shared" si="4"/>
        <v>51805.1</v>
      </c>
      <c r="AC31" s="102">
        <v>19043</v>
      </c>
      <c r="AD31" s="162">
        <f t="shared" si="16"/>
        <v>70848.1</v>
      </c>
      <c r="AE31" s="42"/>
    </row>
    <row r="32" spans="1:31" s="7" customFormat="1" ht="36.75" customHeight="1">
      <c r="A32" s="74" t="s">
        <v>11</v>
      </c>
      <c r="B32" s="104">
        <v>6971</v>
      </c>
      <c r="C32" s="154">
        <v>21930</v>
      </c>
      <c r="D32" s="61">
        <f t="shared" si="0"/>
        <v>14959</v>
      </c>
      <c r="E32" s="45">
        <f t="shared" si="6"/>
        <v>0</v>
      </c>
      <c r="F32" s="46">
        <f t="shared" si="12"/>
        <v>100</v>
      </c>
      <c r="G32" s="62">
        <v>61334</v>
      </c>
      <c r="H32" s="63">
        <v>0</v>
      </c>
      <c r="I32" s="63">
        <v>61334</v>
      </c>
      <c r="J32" s="65">
        <v>0</v>
      </c>
      <c r="K32" s="66">
        <f t="shared" si="2"/>
        <v>61334</v>
      </c>
      <c r="L32" s="67">
        <v>7719.5</v>
      </c>
      <c r="M32" s="64">
        <v>0</v>
      </c>
      <c r="N32" s="63">
        <f t="shared" si="3"/>
        <v>7719.5</v>
      </c>
      <c r="O32" s="102">
        <v>14959</v>
      </c>
      <c r="P32" s="106">
        <f t="shared" si="7"/>
        <v>22678.5</v>
      </c>
      <c r="Q32" s="61">
        <f t="shared" si="13"/>
        <v>14959</v>
      </c>
      <c r="R32" s="47">
        <f t="shared" si="8"/>
        <v>0</v>
      </c>
      <c r="S32" s="48">
        <f t="shared" si="9"/>
        <v>100</v>
      </c>
      <c r="T32" s="68">
        <f t="shared" si="10"/>
        <v>100</v>
      </c>
      <c r="U32" s="62">
        <v>61334</v>
      </c>
      <c r="V32" s="63">
        <v>0</v>
      </c>
      <c r="W32" s="63">
        <v>61334</v>
      </c>
      <c r="X32" s="65">
        <v>0</v>
      </c>
      <c r="Y32" s="161">
        <f t="shared" si="15"/>
        <v>61334</v>
      </c>
      <c r="Z32" s="67">
        <v>7719.5</v>
      </c>
      <c r="AA32" s="64">
        <v>0</v>
      </c>
      <c r="AB32" s="63">
        <f t="shared" si="4"/>
        <v>7719.5</v>
      </c>
      <c r="AC32" s="102">
        <v>14959</v>
      </c>
      <c r="AD32" s="162">
        <f t="shared" si="16"/>
        <v>22678.5</v>
      </c>
      <c r="AE32" s="42"/>
    </row>
    <row r="33" spans="1:31" s="7" customFormat="1" ht="36.75" customHeight="1">
      <c r="A33" s="74" t="s">
        <v>12</v>
      </c>
      <c r="B33" s="104">
        <v>7470</v>
      </c>
      <c r="C33" s="154">
        <v>40822.3</v>
      </c>
      <c r="D33" s="61">
        <f t="shared" si="0"/>
        <v>33352.3</v>
      </c>
      <c r="E33" s="45">
        <f t="shared" si="6"/>
        <v>0</v>
      </c>
      <c r="F33" s="46">
        <f t="shared" si="12"/>
        <v>100</v>
      </c>
      <c r="G33" s="62">
        <v>79000</v>
      </c>
      <c r="H33" s="63">
        <v>0</v>
      </c>
      <c r="I33" s="63">
        <v>79000</v>
      </c>
      <c r="J33" s="65">
        <v>0</v>
      </c>
      <c r="K33" s="66">
        <f t="shared" si="2"/>
        <v>79000</v>
      </c>
      <c r="L33" s="67">
        <v>51300.93</v>
      </c>
      <c r="M33" s="64">
        <v>20570</v>
      </c>
      <c r="N33" s="63">
        <f t="shared" si="3"/>
        <v>30730.93</v>
      </c>
      <c r="O33" s="102">
        <v>33352.3</v>
      </c>
      <c r="P33" s="106">
        <f t="shared" si="7"/>
        <v>64083.23</v>
      </c>
      <c r="Q33" s="61">
        <f t="shared" si="13"/>
        <v>33352.3</v>
      </c>
      <c r="R33" s="47">
        <f t="shared" si="8"/>
        <v>0</v>
      </c>
      <c r="S33" s="48">
        <f t="shared" si="9"/>
        <v>100</v>
      </c>
      <c r="T33" s="68">
        <f t="shared" si="10"/>
        <v>100</v>
      </c>
      <c r="U33" s="62">
        <v>79000</v>
      </c>
      <c r="V33" s="63">
        <v>0</v>
      </c>
      <c r="W33" s="63">
        <v>79000</v>
      </c>
      <c r="X33" s="65">
        <v>0</v>
      </c>
      <c r="Y33" s="161">
        <f t="shared" si="15"/>
        <v>79000</v>
      </c>
      <c r="Z33" s="67">
        <v>51300.93</v>
      </c>
      <c r="AA33" s="64">
        <v>20570</v>
      </c>
      <c r="AB33" s="63">
        <f t="shared" si="4"/>
        <v>30730.93</v>
      </c>
      <c r="AC33" s="102">
        <v>33352.3</v>
      </c>
      <c r="AD33" s="162">
        <f t="shared" si="16"/>
        <v>64083.23</v>
      </c>
      <c r="AE33" s="129"/>
    </row>
    <row r="34" spans="1:31" s="7" customFormat="1" ht="36.75" customHeight="1">
      <c r="A34" s="74" t="s">
        <v>6</v>
      </c>
      <c r="B34" s="104">
        <v>222633.22</v>
      </c>
      <c r="C34" s="154">
        <v>317110</v>
      </c>
      <c r="D34" s="61">
        <f t="shared" si="0"/>
        <v>94476.78</v>
      </c>
      <c r="E34" s="45">
        <f t="shared" si="6"/>
        <v>0</v>
      </c>
      <c r="F34" s="46">
        <f t="shared" si="12"/>
        <v>100</v>
      </c>
      <c r="G34" s="62">
        <v>200000</v>
      </c>
      <c r="H34" s="63">
        <v>0</v>
      </c>
      <c r="I34" s="63">
        <v>200000</v>
      </c>
      <c r="J34" s="65">
        <v>0</v>
      </c>
      <c r="K34" s="66">
        <f t="shared" si="2"/>
        <v>200000</v>
      </c>
      <c r="L34" s="67">
        <v>114609.83</v>
      </c>
      <c r="M34" s="64">
        <v>0</v>
      </c>
      <c r="N34" s="63">
        <f t="shared" si="3"/>
        <v>114609.83</v>
      </c>
      <c r="O34" s="102">
        <v>94476.78</v>
      </c>
      <c r="P34" s="106">
        <f t="shared" si="7"/>
        <v>209086.61</v>
      </c>
      <c r="Q34" s="61">
        <f t="shared" si="13"/>
        <v>94476.78</v>
      </c>
      <c r="R34" s="47">
        <f t="shared" si="8"/>
        <v>0</v>
      </c>
      <c r="S34" s="48">
        <f t="shared" si="9"/>
        <v>100</v>
      </c>
      <c r="T34" s="68">
        <f t="shared" si="10"/>
        <v>100</v>
      </c>
      <c r="U34" s="62">
        <v>200000</v>
      </c>
      <c r="V34" s="63">
        <v>0</v>
      </c>
      <c r="W34" s="63">
        <v>200000</v>
      </c>
      <c r="X34" s="65">
        <v>0</v>
      </c>
      <c r="Y34" s="161">
        <f t="shared" si="15"/>
        <v>200000</v>
      </c>
      <c r="Z34" s="67">
        <v>114609.83</v>
      </c>
      <c r="AA34" s="64">
        <v>0</v>
      </c>
      <c r="AB34" s="63">
        <f t="shared" si="4"/>
        <v>114609.83</v>
      </c>
      <c r="AC34" s="102">
        <v>94476.78</v>
      </c>
      <c r="AD34" s="162">
        <f t="shared" si="16"/>
        <v>209086.61</v>
      </c>
      <c r="AE34" s="42"/>
    </row>
    <row r="35" spans="1:33" s="7" customFormat="1" ht="36.75" customHeight="1">
      <c r="A35" s="74" t="s">
        <v>13</v>
      </c>
      <c r="B35" s="104">
        <v>70471.88</v>
      </c>
      <c r="C35" s="154">
        <v>127826</v>
      </c>
      <c r="D35" s="61">
        <f t="shared" si="0"/>
        <v>57354.119999999995</v>
      </c>
      <c r="E35" s="45">
        <f t="shared" si="6"/>
        <v>0</v>
      </c>
      <c r="F35" s="46">
        <f t="shared" si="12"/>
        <v>100.00000000000003</v>
      </c>
      <c r="G35" s="62">
        <v>47000</v>
      </c>
      <c r="H35" s="63">
        <v>0</v>
      </c>
      <c r="I35" s="63">
        <v>47000</v>
      </c>
      <c r="J35" s="65">
        <v>0</v>
      </c>
      <c r="K35" s="66">
        <f>I35+J35</f>
        <v>47000</v>
      </c>
      <c r="L35" s="67">
        <v>165420.04</v>
      </c>
      <c r="M35" s="64">
        <v>42558.99</v>
      </c>
      <c r="N35" s="63">
        <f t="shared" si="3"/>
        <v>122861.05000000002</v>
      </c>
      <c r="O35" s="102">
        <v>57354.12</v>
      </c>
      <c r="P35" s="106">
        <f t="shared" si="7"/>
        <v>180215.17</v>
      </c>
      <c r="Q35" s="61">
        <f t="shared" si="13"/>
        <v>57354.119999999995</v>
      </c>
      <c r="R35" s="47">
        <f t="shared" si="8"/>
        <v>0</v>
      </c>
      <c r="S35" s="48">
        <f t="shared" si="9"/>
        <v>100.00000000000003</v>
      </c>
      <c r="T35" s="68">
        <f t="shared" si="10"/>
        <v>100.00000000000003</v>
      </c>
      <c r="U35" s="62">
        <v>47000</v>
      </c>
      <c r="V35" s="63">
        <v>0</v>
      </c>
      <c r="W35" s="63">
        <v>47000</v>
      </c>
      <c r="X35" s="65">
        <v>0</v>
      </c>
      <c r="Y35" s="161">
        <f aca="true" t="shared" si="17" ref="Y35:Y40">W35+X35</f>
        <v>47000</v>
      </c>
      <c r="Z35" s="67">
        <v>165420.04</v>
      </c>
      <c r="AA35" s="64">
        <v>42558.99</v>
      </c>
      <c r="AB35" s="63">
        <f t="shared" si="4"/>
        <v>122861.05000000002</v>
      </c>
      <c r="AC35" s="102">
        <v>57354.12</v>
      </c>
      <c r="AD35" s="162">
        <f t="shared" si="16"/>
        <v>180215.17</v>
      </c>
      <c r="AE35" s="42"/>
      <c r="AG35" s="35" t="s">
        <v>49</v>
      </c>
    </row>
    <row r="36" spans="1:33" s="7" customFormat="1" ht="36.75" customHeight="1">
      <c r="A36" s="74" t="s">
        <v>7</v>
      </c>
      <c r="B36" s="104">
        <v>145928</v>
      </c>
      <c r="C36" s="154">
        <v>370818</v>
      </c>
      <c r="D36" s="61">
        <f t="shared" si="0"/>
        <v>224890</v>
      </c>
      <c r="E36" s="45">
        <f t="shared" si="6"/>
        <v>0</v>
      </c>
      <c r="F36" s="46">
        <f t="shared" si="12"/>
        <v>100</v>
      </c>
      <c r="G36" s="62">
        <v>140000</v>
      </c>
      <c r="H36" s="63">
        <v>4400</v>
      </c>
      <c r="I36" s="63">
        <f>G36-H36</f>
        <v>135600</v>
      </c>
      <c r="J36" s="65">
        <v>0</v>
      </c>
      <c r="K36" s="66">
        <f>I36+J36</f>
        <v>135600</v>
      </c>
      <c r="L36" s="67">
        <v>269180.43</v>
      </c>
      <c r="M36" s="64">
        <v>214634.49</v>
      </c>
      <c r="N36" s="63">
        <f t="shared" si="3"/>
        <v>54545.94</v>
      </c>
      <c r="O36" s="102">
        <v>224890</v>
      </c>
      <c r="P36" s="106">
        <f t="shared" si="7"/>
        <v>279435.94</v>
      </c>
      <c r="Q36" s="61">
        <f t="shared" si="13"/>
        <v>224890</v>
      </c>
      <c r="R36" s="47">
        <f t="shared" si="8"/>
        <v>0</v>
      </c>
      <c r="S36" s="48">
        <f t="shared" si="9"/>
        <v>100</v>
      </c>
      <c r="T36" s="68">
        <f t="shared" si="10"/>
        <v>100</v>
      </c>
      <c r="U36" s="62">
        <v>140000</v>
      </c>
      <c r="V36" s="63">
        <v>4400</v>
      </c>
      <c r="W36" s="63">
        <f>U36-V36</f>
        <v>135600</v>
      </c>
      <c r="X36" s="65">
        <v>0</v>
      </c>
      <c r="Y36" s="161">
        <f t="shared" si="17"/>
        <v>135600</v>
      </c>
      <c r="Z36" s="67">
        <v>269180.43</v>
      </c>
      <c r="AA36" s="64">
        <v>214634.49</v>
      </c>
      <c r="AB36" s="63">
        <f t="shared" si="4"/>
        <v>54545.94</v>
      </c>
      <c r="AC36" s="102">
        <v>224890</v>
      </c>
      <c r="AD36" s="162">
        <f t="shared" si="16"/>
        <v>279435.94</v>
      </c>
      <c r="AE36" s="42"/>
      <c r="AG36" s="35" t="s">
        <v>49</v>
      </c>
    </row>
    <row r="37" spans="1:31" s="7" customFormat="1" ht="36.75" customHeight="1">
      <c r="A37" s="74" t="s">
        <v>8</v>
      </c>
      <c r="B37" s="104">
        <v>237276.36</v>
      </c>
      <c r="C37" s="154">
        <v>403324</v>
      </c>
      <c r="D37" s="61">
        <f t="shared" si="0"/>
        <v>166047.64</v>
      </c>
      <c r="E37" s="45">
        <f t="shared" si="6"/>
        <v>0</v>
      </c>
      <c r="F37" s="46">
        <f t="shared" si="12"/>
        <v>100</v>
      </c>
      <c r="G37" s="62">
        <v>884061</v>
      </c>
      <c r="H37" s="63">
        <v>122376</v>
      </c>
      <c r="I37" s="63">
        <f>G37-H37</f>
        <v>761685</v>
      </c>
      <c r="J37" s="65">
        <v>0</v>
      </c>
      <c r="K37" s="66">
        <f t="shared" si="2"/>
        <v>761685</v>
      </c>
      <c r="L37" s="67">
        <v>597522.19</v>
      </c>
      <c r="M37" s="64">
        <v>370000</v>
      </c>
      <c r="N37" s="63">
        <f t="shared" si="3"/>
        <v>227522.18999999994</v>
      </c>
      <c r="O37" s="102">
        <v>166047.64</v>
      </c>
      <c r="P37" s="106">
        <f>N37+O37</f>
        <v>393569.82999999996</v>
      </c>
      <c r="Q37" s="61">
        <f t="shared" si="13"/>
        <v>166047.64</v>
      </c>
      <c r="R37" s="47">
        <f t="shared" si="8"/>
        <v>0</v>
      </c>
      <c r="S37" s="48">
        <f t="shared" si="9"/>
        <v>100</v>
      </c>
      <c r="T37" s="68">
        <f t="shared" si="10"/>
        <v>100</v>
      </c>
      <c r="U37" s="62">
        <v>884061</v>
      </c>
      <c r="V37" s="63">
        <v>122376</v>
      </c>
      <c r="W37" s="63">
        <f>U37-V37</f>
        <v>761685</v>
      </c>
      <c r="X37" s="65">
        <v>0</v>
      </c>
      <c r="Y37" s="161">
        <f t="shared" si="17"/>
        <v>761685</v>
      </c>
      <c r="Z37" s="67">
        <v>597522.19</v>
      </c>
      <c r="AA37" s="64">
        <v>370000</v>
      </c>
      <c r="AB37" s="63">
        <f t="shared" si="4"/>
        <v>227522.18999999994</v>
      </c>
      <c r="AC37" s="102">
        <v>166047.64</v>
      </c>
      <c r="AD37" s="162">
        <f>AB37+AC37</f>
        <v>393569.82999999996</v>
      </c>
      <c r="AE37" s="42" t="s">
        <v>49</v>
      </c>
    </row>
    <row r="38" spans="1:31" s="7" customFormat="1" ht="36.75" customHeight="1">
      <c r="A38" s="74" t="s">
        <v>14</v>
      </c>
      <c r="B38" s="104">
        <v>12982.2</v>
      </c>
      <c r="C38" s="154">
        <v>15488.45</v>
      </c>
      <c r="D38" s="61">
        <f t="shared" si="0"/>
        <v>2506.25</v>
      </c>
      <c r="E38" s="45">
        <f t="shared" si="6"/>
        <v>0</v>
      </c>
      <c r="F38" s="46">
        <f t="shared" si="12"/>
        <v>100</v>
      </c>
      <c r="G38" s="62">
        <v>78100</v>
      </c>
      <c r="H38" s="63">
        <v>0</v>
      </c>
      <c r="I38" s="63">
        <v>78100</v>
      </c>
      <c r="J38" s="65">
        <v>0</v>
      </c>
      <c r="K38" s="66">
        <f>I38+J38</f>
        <v>78100</v>
      </c>
      <c r="L38" s="67">
        <v>6414.53</v>
      </c>
      <c r="M38" s="64">
        <v>0</v>
      </c>
      <c r="N38" s="63">
        <f t="shared" si="3"/>
        <v>6414.53</v>
      </c>
      <c r="O38" s="102">
        <v>2506.25</v>
      </c>
      <c r="P38" s="106">
        <f t="shared" si="7"/>
        <v>8920.779999999999</v>
      </c>
      <c r="Q38" s="61">
        <f t="shared" si="13"/>
        <v>2506.25</v>
      </c>
      <c r="R38" s="47">
        <f t="shared" si="8"/>
        <v>0</v>
      </c>
      <c r="S38" s="48">
        <f t="shared" si="9"/>
        <v>100</v>
      </c>
      <c r="T38" s="68">
        <f t="shared" si="10"/>
        <v>100</v>
      </c>
      <c r="U38" s="62">
        <v>78100</v>
      </c>
      <c r="V38" s="63">
        <v>0</v>
      </c>
      <c r="W38" s="63">
        <v>78100</v>
      </c>
      <c r="X38" s="65">
        <v>0</v>
      </c>
      <c r="Y38" s="161">
        <f t="shared" si="17"/>
        <v>78100</v>
      </c>
      <c r="Z38" s="67">
        <v>6414.53</v>
      </c>
      <c r="AA38" s="64">
        <v>0</v>
      </c>
      <c r="AB38" s="63">
        <f t="shared" si="4"/>
        <v>6414.53</v>
      </c>
      <c r="AC38" s="102">
        <v>2506.25</v>
      </c>
      <c r="AD38" s="162">
        <f>AB38+AC38</f>
        <v>8920.779999999999</v>
      </c>
      <c r="AE38" s="42"/>
    </row>
    <row r="39" spans="1:31" s="7" customFormat="1" ht="36.75" customHeight="1">
      <c r="A39" s="74" t="s">
        <v>15</v>
      </c>
      <c r="B39" s="104">
        <v>121317.01</v>
      </c>
      <c r="C39" s="154">
        <v>181483</v>
      </c>
      <c r="D39" s="61">
        <f t="shared" si="0"/>
        <v>60165.990000000005</v>
      </c>
      <c r="E39" s="45">
        <f t="shared" si="6"/>
        <v>0</v>
      </c>
      <c r="F39" s="46">
        <f t="shared" si="12"/>
        <v>99.99999999999999</v>
      </c>
      <c r="G39" s="62">
        <v>200000</v>
      </c>
      <c r="H39" s="63">
        <v>0</v>
      </c>
      <c r="I39" s="63">
        <v>200000</v>
      </c>
      <c r="J39" s="65">
        <v>0</v>
      </c>
      <c r="K39" s="66">
        <f t="shared" si="2"/>
        <v>200000</v>
      </c>
      <c r="L39" s="67">
        <v>113194.7</v>
      </c>
      <c r="M39" s="64">
        <v>23665.5</v>
      </c>
      <c r="N39" s="63">
        <f t="shared" si="3"/>
        <v>89529.2</v>
      </c>
      <c r="O39" s="102">
        <v>60165.99</v>
      </c>
      <c r="P39" s="106">
        <f t="shared" si="7"/>
        <v>149695.19</v>
      </c>
      <c r="Q39" s="61">
        <f t="shared" si="13"/>
        <v>60165.990000000005</v>
      </c>
      <c r="R39" s="47">
        <f t="shared" si="8"/>
        <v>0</v>
      </c>
      <c r="S39" s="48">
        <f t="shared" si="9"/>
        <v>99.99999999999999</v>
      </c>
      <c r="T39" s="68">
        <f t="shared" si="10"/>
        <v>99.99999999999999</v>
      </c>
      <c r="U39" s="62">
        <v>200000</v>
      </c>
      <c r="V39" s="63">
        <v>0</v>
      </c>
      <c r="W39" s="63">
        <v>200000</v>
      </c>
      <c r="X39" s="65">
        <v>0</v>
      </c>
      <c r="Y39" s="161">
        <f t="shared" si="17"/>
        <v>200000</v>
      </c>
      <c r="Z39" s="67">
        <v>113194.7</v>
      </c>
      <c r="AA39" s="64">
        <v>23665.5</v>
      </c>
      <c r="AB39" s="63">
        <f t="shared" si="4"/>
        <v>89529.2</v>
      </c>
      <c r="AC39" s="102">
        <v>60165.99</v>
      </c>
      <c r="AD39" s="162">
        <f>AB39+AC39</f>
        <v>149695.19</v>
      </c>
      <c r="AE39" s="42"/>
    </row>
    <row r="40" spans="1:31" s="8" customFormat="1" ht="36.75" customHeight="1" thickBot="1">
      <c r="A40" s="75" t="s">
        <v>16</v>
      </c>
      <c r="B40" s="156">
        <v>45656</v>
      </c>
      <c r="C40" s="157">
        <v>57345</v>
      </c>
      <c r="D40" s="115">
        <f t="shared" si="0"/>
        <v>11689</v>
      </c>
      <c r="E40" s="69">
        <f t="shared" si="6"/>
        <v>0</v>
      </c>
      <c r="F40" s="70">
        <f t="shared" si="12"/>
        <v>100</v>
      </c>
      <c r="G40" s="116">
        <v>250955.32</v>
      </c>
      <c r="H40" s="121">
        <v>91163</v>
      </c>
      <c r="I40" s="121">
        <f>G40-H40</f>
        <v>159792.32</v>
      </c>
      <c r="J40" s="119">
        <v>0</v>
      </c>
      <c r="K40" s="120">
        <f>I40+J40</f>
        <v>159792.32</v>
      </c>
      <c r="L40" s="158">
        <v>62310.01</v>
      </c>
      <c r="M40" s="159">
        <v>0</v>
      </c>
      <c r="N40" s="121">
        <f t="shared" si="3"/>
        <v>62310.01</v>
      </c>
      <c r="O40" s="122">
        <v>11689</v>
      </c>
      <c r="P40" s="123">
        <f t="shared" si="7"/>
        <v>73999.01000000001</v>
      </c>
      <c r="Q40" s="115">
        <f t="shared" si="13"/>
        <v>11689</v>
      </c>
      <c r="R40" s="166">
        <f t="shared" si="8"/>
        <v>0</v>
      </c>
      <c r="S40" s="167">
        <f t="shared" si="9"/>
        <v>100</v>
      </c>
      <c r="T40" s="168">
        <f t="shared" si="10"/>
        <v>100</v>
      </c>
      <c r="U40" s="116">
        <v>250955.32</v>
      </c>
      <c r="V40" s="121">
        <v>91163</v>
      </c>
      <c r="W40" s="121">
        <f>U40-V40</f>
        <v>159792.32</v>
      </c>
      <c r="X40" s="119">
        <v>0</v>
      </c>
      <c r="Y40" s="171">
        <f t="shared" si="17"/>
        <v>159792.32</v>
      </c>
      <c r="Z40" s="158">
        <v>62310.01</v>
      </c>
      <c r="AA40" s="159">
        <v>0</v>
      </c>
      <c r="AB40" s="121">
        <f t="shared" si="4"/>
        <v>62310.01</v>
      </c>
      <c r="AC40" s="122">
        <v>11689</v>
      </c>
      <c r="AD40" s="173">
        <f>AB40+AC40</f>
        <v>73999.01000000001</v>
      </c>
      <c r="AE40" s="43"/>
    </row>
    <row r="41" spans="1:31" s="9" customFormat="1" ht="36.75" customHeight="1" thickBot="1">
      <c r="A41" s="37" t="s">
        <v>22</v>
      </c>
      <c r="B41" s="76">
        <f>SUM(B7:B40)</f>
        <v>19381746.43</v>
      </c>
      <c r="C41" s="77">
        <f>SUM(C7:C40)</f>
        <v>27167110.79</v>
      </c>
      <c r="D41" s="78">
        <f>SUM(D7:D40)</f>
        <v>7785364.359999999</v>
      </c>
      <c r="E41" s="79">
        <f t="shared" si="6"/>
        <v>11.407880850935538</v>
      </c>
      <c r="F41" s="80">
        <f t="shared" si="12"/>
        <v>88.59211902061834</v>
      </c>
      <c r="G41" s="81">
        <f>SUM(G7:G40)</f>
        <v>8797986.58</v>
      </c>
      <c r="H41" s="82">
        <f>SUM(H7:H40)</f>
        <v>951280</v>
      </c>
      <c r="I41" s="82">
        <f>SUM(I7:I40)</f>
        <v>7846706.58</v>
      </c>
      <c r="J41" s="83">
        <f>SUM(J7:J40)</f>
        <v>888145.09</v>
      </c>
      <c r="K41" s="84">
        <f>SUM(K7:K40)</f>
        <v>8734851.67</v>
      </c>
      <c r="L41" s="81">
        <f>SUM(L7:L40)</f>
        <v>10782439.239999995</v>
      </c>
      <c r="M41" s="81">
        <f>SUM(M7:M40)</f>
        <v>4571785.820000001</v>
      </c>
      <c r="N41" s="81">
        <f>SUM(N7:N40)</f>
        <v>6210653.419999998</v>
      </c>
      <c r="O41" s="86">
        <f>SUM(O7:O40)</f>
        <v>6897219.260000001</v>
      </c>
      <c r="P41" s="87">
        <f>SUM(P7:P40)</f>
        <v>13107872.68</v>
      </c>
      <c r="Q41" s="78">
        <f>SUM(Q7:Q40)</f>
        <v>7785364.359999999</v>
      </c>
      <c r="R41" s="88">
        <f t="shared" si="8"/>
        <v>11.407880850935538</v>
      </c>
      <c r="S41" s="89">
        <f>AC41/Q41*100</f>
        <v>88.59211902061834</v>
      </c>
      <c r="T41" s="90">
        <f t="shared" si="10"/>
        <v>99.99999987155388</v>
      </c>
      <c r="U41" s="81">
        <f aca="true" t="shared" si="18" ref="U41:AE41">SUM(U7:U40)</f>
        <v>8797986.58</v>
      </c>
      <c r="V41" s="85">
        <f t="shared" si="18"/>
        <v>951280</v>
      </c>
      <c r="W41" s="82">
        <f t="shared" si="18"/>
        <v>7846706.58</v>
      </c>
      <c r="X41" s="83">
        <f t="shared" si="18"/>
        <v>888145.09</v>
      </c>
      <c r="Y41" s="91">
        <f t="shared" si="18"/>
        <v>8734851.67</v>
      </c>
      <c r="Z41" s="92">
        <f t="shared" si="18"/>
        <v>10782439.239999995</v>
      </c>
      <c r="AA41" s="85">
        <f t="shared" si="18"/>
        <v>4571785.820000001</v>
      </c>
      <c r="AB41" s="82">
        <f t="shared" si="18"/>
        <v>6210653.419999998</v>
      </c>
      <c r="AC41" s="86">
        <f t="shared" si="18"/>
        <v>6897219.260000001</v>
      </c>
      <c r="AD41" s="91">
        <f t="shared" si="18"/>
        <v>13107872.68</v>
      </c>
      <c r="AE41" s="44">
        <f t="shared" si="18"/>
        <v>0</v>
      </c>
    </row>
    <row r="42" spans="1:30" ht="21.75" customHeight="1">
      <c r="A42" s="94" t="s">
        <v>57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 t="s">
        <v>49</v>
      </c>
      <c r="Q42" s="1"/>
      <c r="R42" s="16"/>
      <c r="AD42" s="6" t="s">
        <v>49</v>
      </c>
    </row>
    <row r="43" spans="1:18" ht="11.25" customHeight="1">
      <c r="A43" s="95" t="s">
        <v>58</v>
      </c>
      <c r="B43" s="95"/>
      <c r="C43" s="1"/>
      <c r="D43" s="1"/>
      <c r="E43" s="1"/>
      <c r="F43" s="1"/>
      <c r="G43" s="1"/>
      <c r="H43" s="1"/>
      <c r="I43" s="1"/>
      <c r="J43" s="1"/>
      <c r="K43" s="3"/>
      <c r="L43" s="1"/>
      <c r="M43" s="1"/>
      <c r="N43" s="1"/>
      <c r="O43" s="1"/>
      <c r="P43" s="1"/>
      <c r="Q43" s="1"/>
      <c r="R43" s="1"/>
    </row>
    <row r="44" spans="2:30" ht="19.5" customHeight="1">
      <c r="B44" s="96" t="s">
        <v>49</v>
      </c>
      <c r="C44" s="16"/>
      <c r="D44" s="16"/>
      <c r="E44" s="16"/>
      <c r="F44" s="16"/>
      <c r="G44" s="16"/>
      <c r="H44" s="16"/>
      <c r="I44" s="16"/>
      <c r="J44" s="25"/>
      <c r="K44" s="22"/>
      <c r="L44" s="16"/>
      <c r="M44" s="16"/>
      <c r="N44" s="16"/>
      <c r="O44" s="25"/>
      <c r="P44" s="16"/>
      <c r="Q44" s="16"/>
      <c r="R44" s="16"/>
      <c r="S44" s="23"/>
      <c r="T44" s="23"/>
      <c r="U44" s="23"/>
      <c r="V44" s="23"/>
      <c r="W44" s="23"/>
      <c r="X44" s="26"/>
      <c r="Y44" s="23"/>
      <c r="Z44" s="23"/>
      <c r="AA44" s="23"/>
      <c r="AB44" s="27"/>
      <c r="AC44" s="26"/>
      <c r="AD44" s="23"/>
    </row>
    <row r="45" spans="1:29" ht="19.5" customHeight="1">
      <c r="A45" s="2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X45" s="17"/>
      <c r="AC45" s="24"/>
    </row>
    <row r="46" spans="1:24" ht="19.5" customHeight="1">
      <c r="A46" s="2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X46" s="17"/>
    </row>
    <row r="47" spans="1:18" ht="19.5" customHeight="1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9.5" customHeight="1">
      <c r="A48" s="2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</row>
    <row r="49" spans="1:18" ht="19.5" customHeight="1">
      <c r="A49" s="2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9.5" customHeight="1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9.5" customHeight="1">
      <c r="A51" s="2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9.5" customHeight="1">
      <c r="A52" s="2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9.5" customHeight="1">
      <c r="A53" s="2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9.5" customHeight="1">
      <c r="A54" s="2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9.5" customHeight="1">
      <c r="A55" s="2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9.5" customHeight="1">
      <c r="A56" s="2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9.5" customHeight="1">
      <c r="A57" s="2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9.5" customHeight="1">
      <c r="A58" s="2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9.5" customHeight="1">
      <c r="A59" s="2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9.5" customHeight="1">
      <c r="A60" s="2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9.5" customHeight="1">
      <c r="A61" s="2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9.5" customHeight="1">
      <c r="A62" s="2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9.5" customHeight="1">
      <c r="A63" s="2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9.5" customHeight="1">
      <c r="A64" s="2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2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2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2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2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2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2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2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2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2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2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2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2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2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2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2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2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2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2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2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2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2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2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2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2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2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2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2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2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2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2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2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2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2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2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2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2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2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2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2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2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2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2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2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2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2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2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2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2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2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2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2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2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2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2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2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2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2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2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2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2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2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2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2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2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2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2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2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2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2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2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2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2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2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2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2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2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2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2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2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2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2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2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2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2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2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2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2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2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2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2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2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2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2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2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2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2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2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2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2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2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2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2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2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2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2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2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2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2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2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2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2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2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2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2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2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2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2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2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2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2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2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2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2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2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2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2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2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2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2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2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2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2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>
      <c r="A209" s="2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2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2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2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2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2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2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2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2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2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2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2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2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2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2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2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2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2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2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>
      <c r="A228" s="2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2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2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>
      <c r="A232" s="2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2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2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2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2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2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2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2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2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2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2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2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2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2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2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2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2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2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2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2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2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2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2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2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2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2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2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2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2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2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2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2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2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2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2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2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2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2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2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2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2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2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2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2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2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2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2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2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2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2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2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2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2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2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2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2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</sheetData>
  <sheetProtection/>
  <mergeCells count="18">
    <mergeCell ref="A2:AC2"/>
    <mergeCell ref="Q4:AD4"/>
    <mergeCell ref="Q5:Q6"/>
    <mergeCell ref="U5:Y5"/>
    <mergeCell ref="Z5:AD5"/>
    <mergeCell ref="T5:T6"/>
    <mergeCell ref="A5:A6"/>
    <mergeCell ref="D4:P4"/>
    <mergeCell ref="AE5:AE6"/>
    <mergeCell ref="R5:R6"/>
    <mergeCell ref="S5:S6"/>
    <mergeCell ref="L5:P5"/>
    <mergeCell ref="B5:B6"/>
    <mergeCell ref="C5:C6"/>
    <mergeCell ref="D5:D6"/>
    <mergeCell ref="G5:K5"/>
    <mergeCell ref="E5:E6"/>
    <mergeCell ref="F5:F6"/>
  </mergeCells>
  <printOptions horizontalCentered="1"/>
  <pageMargins left="0" right="0" top="0" bottom="0" header="0" footer="0"/>
  <pageSetup fitToHeight="1" fitToWidth="1" horizontalDpi="600" verticalDpi="600" orientation="landscape" paperSize="8" scale="5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Kolovratová Martina</cp:lastModifiedBy>
  <cp:lastPrinted>2023-03-22T07:28:30Z</cp:lastPrinted>
  <dcterms:created xsi:type="dcterms:W3CDTF">2002-01-29T15:52:09Z</dcterms:created>
  <dcterms:modified xsi:type="dcterms:W3CDTF">2023-03-22T14:29:54Z</dcterms:modified>
  <cp:category/>
  <cp:version/>
  <cp:contentType/>
  <cp:contentStatus/>
</cp:coreProperties>
</file>