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plnění FP" sheetId="1" r:id="rId1"/>
    <sheet name="čerpání fondů" sheetId="2" r:id="rId2"/>
  </sheets>
  <definedNames>
    <definedName name="_xlnm.Print_Area" localSheetId="1">'čerpání fondů'!$A$1:$I$48</definedName>
  </definedNames>
  <calcPr fullCalcOnLoad="1"/>
</workbook>
</file>

<file path=xl/sharedStrings.xml><?xml version="1.0" encoding="utf-8"?>
<sst xmlns="http://schemas.openxmlformats.org/spreadsheetml/2006/main" count="210" uniqueCount="83">
  <si>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</si>
  <si>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</si>
  <si>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</si>
  <si>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</si>
  <si>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</si>
  <si>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</si>
  <si>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</si>
  <si>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</si>
  <si>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</si>
  <si>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</si>
  <si>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</si>
  <si>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</si>
  <si>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</si>
  <si>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</si>
  <si>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</si>
  <si>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</si>
  <si>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</si>
  <si>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</si>
  <si>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</si>
  <si>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</si>
  <si>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</si>
  <si>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</si>
  <si>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</si>
  <si>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</si>
  <si>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</si>
  <si>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</si>
  <si>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</si>
  <si>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</si>
  <si>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</si>
  <si>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</si>
  <si>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</si>
  <si>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</si>
  <si>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</si>
  <si>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</si>
  <si>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 Kč</t>
  </si>
  <si>
    <t>Název fondu</t>
  </si>
  <si>
    <t>Fond odměn</t>
  </si>
  <si>
    <t xml:space="preserve">Zdroje </t>
  </si>
  <si>
    <t>celkem</t>
  </si>
  <si>
    <t>a</t>
  </si>
  <si>
    <t>b</t>
  </si>
  <si>
    <t>c</t>
  </si>
  <si>
    <t>Fond investiční</t>
  </si>
  <si>
    <t xml:space="preserve">Fond rezervní </t>
  </si>
  <si>
    <t xml:space="preserve">FKSP </t>
  </si>
  <si>
    <t>CELKEM</t>
  </si>
  <si>
    <t>Čerpání fondů jmenovitě:</t>
  </si>
  <si>
    <t>Výsledek hospodaření</t>
  </si>
  <si>
    <t>VH - výsledek hospodaření</t>
  </si>
  <si>
    <t>Nájemné hrazené MČ</t>
  </si>
  <si>
    <t xml:space="preserve">Prostředky z ESF </t>
  </si>
  <si>
    <r>
      <t>Zůstatek</t>
    </r>
    <r>
      <rPr>
        <b/>
        <sz val="8"/>
        <rFont val="Arial CE"/>
        <family val="2"/>
      </rPr>
      <t xml:space="preserve">      </t>
    </r>
  </si>
  <si>
    <t>a-(b+c)</t>
  </si>
  <si>
    <t>Granty - časové rozlišení</t>
  </si>
  <si>
    <t>ostatní zdroje</t>
  </si>
  <si>
    <t>Organizace:  MŠ Čínská</t>
  </si>
  <si>
    <t>Organizace: MŠ Čínská</t>
  </si>
  <si>
    <t>Zpracoval/telefon: Dvořáková/604504383</t>
  </si>
  <si>
    <t>Schválil: Veronika Ryvolová</t>
  </si>
  <si>
    <t>Celkem</t>
  </si>
  <si>
    <t>UP a materiál</t>
  </si>
  <si>
    <t>školení a ost.služby</t>
  </si>
  <si>
    <t>převod do příspěvku</t>
  </si>
  <si>
    <t>Zpracoval/tel.: Dvořáková/604504383</t>
  </si>
  <si>
    <t>Finanční plán na rok 2017</t>
  </si>
  <si>
    <t>Plán čerpání do konce r. 2017</t>
  </si>
  <si>
    <t>FKSP</t>
  </si>
  <si>
    <t>příspěvek na obědy</t>
  </si>
  <si>
    <t xml:space="preserve">ostatní užití fondu </t>
  </si>
  <si>
    <t>čerpání na opravy (převod i do výnosů)</t>
  </si>
  <si>
    <t>Fond investic</t>
  </si>
  <si>
    <t>nebude čerpán</t>
  </si>
  <si>
    <t>Finanční plán na rok 2018 - 1. čtení rozpočtu</t>
  </si>
  <si>
    <t>Finanční plán na rok 2018</t>
  </si>
  <si>
    <t>index v % 18/17</t>
  </si>
  <si>
    <t>stav k 31.12.2016</t>
  </si>
  <si>
    <t>příděl z VH 2016</t>
  </si>
  <si>
    <t>Plán čerpání do konce r. 2018</t>
  </si>
  <si>
    <t>Datum: 12.7.2017</t>
  </si>
  <si>
    <t>Datum:  12.7.2017</t>
  </si>
  <si>
    <t>Fond rezerv</t>
  </si>
  <si>
    <t>životní jubilea</t>
  </si>
  <si>
    <t xml:space="preserve"> Fondy příspěvkové organizace na rok 2018 - plán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</si>
</sst>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\ &quot;Kč&quot;"/>
    <numFmt numFmtId="166" formatCode="[$-405]d\.\ mmmm\ yyyy"/>
    <numFmt numFmtId="167" formatCode="#,##0.00\ &quot;Kč&quot;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 wrapText="1"/>
      <protection hidden="1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43" fontId="4" fillId="0" borderId="36" xfId="34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1" fontId="1" fillId="0" borderId="37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1" fillId="0" borderId="40" xfId="0" applyNumberFormat="1" applyFont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/>
      <protection hidden="1"/>
    </xf>
    <xf numFmtId="41" fontId="1" fillId="0" borderId="41" xfId="0" applyNumberFormat="1" applyFont="1" applyBorder="1" applyAlignment="1" applyProtection="1">
      <alignment horizontal="center"/>
      <protection locked="0"/>
    </xf>
    <xf numFmtId="41" fontId="0" fillId="0" borderId="42" xfId="0" applyNumberFormat="1" applyFont="1" applyBorder="1" applyAlignment="1" applyProtection="1">
      <alignment horizontal="center"/>
      <protection locked="0"/>
    </xf>
    <xf numFmtId="41" fontId="1" fillId="0" borderId="43" xfId="0" applyNumberFormat="1" applyFont="1" applyBorder="1" applyAlignment="1" applyProtection="1">
      <alignment horizontal="center"/>
      <protection locked="0"/>
    </xf>
    <xf numFmtId="41" fontId="1" fillId="0" borderId="44" xfId="0" applyNumberFormat="1" applyFont="1" applyBorder="1" applyAlignment="1" applyProtection="1">
      <alignment horizontal="center"/>
      <protection hidden="1"/>
    </xf>
    <xf numFmtId="41" fontId="1" fillId="0" borderId="45" xfId="0" applyNumberFormat="1" applyFont="1" applyBorder="1" applyAlignment="1" applyProtection="1">
      <alignment horizontal="center"/>
      <protection hidden="1"/>
    </xf>
    <xf numFmtId="0" fontId="8" fillId="0" borderId="4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41" fontId="1" fillId="0" borderId="47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locked="0"/>
    </xf>
    <xf numFmtId="41" fontId="0" fillId="0" borderId="47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 locked="0"/>
    </xf>
    <xf numFmtId="41" fontId="0" fillId="0" borderId="48" xfId="0" applyNumberFormat="1" applyFont="1" applyBorder="1" applyAlignment="1" applyProtection="1">
      <alignment horizontal="center"/>
      <protection locked="0"/>
    </xf>
    <xf numFmtId="41" fontId="0" fillId="0" borderId="49" xfId="0" applyNumberFormat="1" applyFont="1" applyBorder="1" applyAlignment="1" applyProtection="1">
      <alignment horizontal="center"/>
      <protection hidden="1" locked="0"/>
    </xf>
    <xf numFmtId="41" fontId="1" fillId="0" borderId="12" xfId="0" applyNumberFormat="1" applyFont="1" applyBorder="1" applyAlignment="1">
      <alignment horizontal="center"/>
    </xf>
    <xf numFmtId="41" fontId="1" fillId="0" borderId="25" xfId="0" applyNumberFormat="1" applyFont="1" applyBorder="1" applyAlignment="1">
      <alignment horizontal="center"/>
    </xf>
    <xf numFmtId="41" fontId="1" fillId="0" borderId="50" xfId="0" applyNumberFormat="1" applyFont="1" applyBorder="1" applyAlignment="1">
      <alignment horizontal="center"/>
    </xf>
    <xf numFmtId="41" fontId="1" fillId="0" borderId="51" xfId="0" applyNumberFormat="1" applyFont="1" applyBorder="1" applyAlignment="1">
      <alignment horizontal="center"/>
    </xf>
    <xf numFmtId="43" fontId="1" fillId="0" borderId="15" xfId="34" applyFont="1" applyFill="1" applyBorder="1" applyAlignment="1">
      <alignment/>
    </xf>
    <xf numFmtId="41" fontId="1" fillId="0" borderId="15" xfId="0" applyNumberFormat="1" applyFont="1" applyBorder="1" applyAlignment="1">
      <alignment horizontal="center"/>
    </xf>
    <xf numFmtId="41" fontId="1" fillId="0" borderId="18" xfId="0" applyNumberFormat="1" applyFont="1" applyFill="1" applyBorder="1" applyAlignment="1">
      <alignment horizontal="center"/>
    </xf>
    <xf numFmtId="41" fontId="1" fillId="0" borderId="52" xfId="0" applyNumberFormat="1" applyFont="1" applyFill="1" applyBorder="1" applyAlignment="1">
      <alignment horizontal="center"/>
    </xf>
    <xf numFmtId="41" fontId="1" fillId="0" borderId="53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>
      <alignment/>
    </xf>
    <xf numFmtId="165" fontId="0" fillId="0" borderId="54" xfId="0" applyNumberForma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165" fontId="0" fillId="0" borderId="54" xfId="0" applyNumberForma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54" xfId="0" applyBorder="1" applyAlignment="1">
      <alignment/>
    </xf>
    <xf numFmtId="41" fontId="1" fillId="0" borderId="52" xfId="0" applyNumberFormat="1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left"/>
      <protection locked="0"/>
    </xf>
    <xf numFmtId="41" fontId="9" fillId="0" borderId="12" xfId="0" applyNumberFormat="1" applyFont="1" applyBorder="1" applyAlignment="1">
      <alignment horizontal="center"/>
    </xf>
    <xf numFmtId="41" fontId="9" fillId="0" borderId="50" xfId="0" applyNumberFormat="1" applyFont="1" applyBorder="1" applyAlignment="1">
      <alignment horizontal="center"/>
    </xf>
    <xf numFmtId="41" fontId="9" fillId="0" borderId="11" xfId="0" applyNumberFormat="1" applyFont="1" applyBorder="1" applyAlignment="1">
      <alignment horizontal="center"/>
    </xf>
    <xf numFmtId="41" fontId="9" fillId="0" borderId="48" xfId="0" applyNumberFormat="1" applyFont="1" applyBorder="1" applyAlignment="1">
      <alignment horizontal="center"/>
    </xf>
    <xf numFmtId="41" fontId="9" fillId="0" borderId="55" xfId="0" applyNumberFormat="1" applyFont="1" applyBorder="1" applyAlignment="1">
      <alignment horizontal="center"/>
    </xf>
    <xf numFmtId="41" fontId="9" fillId="0" borderId="56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65" fontId="1" fillId="0" borderId="0" xfId="0" applyNumberFormat="1" applyFont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5" xfId="0" applyFont="1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165" fontId="0" fillId="0" borderId="0" xfId="0" applyNumberFormat="1" applyBorder="1" applyAlignment="1">
      <alignment/>
    </xf>
    <xf numFmtId="0" fontId="0" fillId="0" borderId="54" xfId="0" applyFont="1" applyBorder="1" applyAlignment="1" applyProtection="1">
      <alignment/>
      <protection locked="0"/>
    </xf>
    <xf numFmtId="165" fontId="0" fillId="0" borderId="54" xfId="0" applyNumberFormat="1" applyFont="1" applyBorder="1" applyAlignment="1">
      <alignment/>
    </xf>
    <xf numFmtId="41" fontId="1" fillId="0" borderId="23" xfId="0" applyNumberFormat="1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hidden="1"/>
    </xf>
    <xf numFmtId="0" fontId="0" fillId="0" borderId="58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61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" fillId="0" borderId="61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 shrinkToFit="1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6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/>
    </xf>
    <xf numFmtId="0" fontId="0" fillId="0" borderId="68" xfId="0" applyBorder="1" applyAlignment="1">
      <alignment/>
    </xf>
    <xf numFmtId="0" fontId="4" fillId="0" borderId="6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7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34" sqref="M34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145" t="s">
        <v>72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51" t="s">
        <v>55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1" t="s">
        <v>33</v>
      </c>
    </row>
    <row r="5" spans="1:16" ht="14.25" customHeight="1" thickTop="1">
      <c r="A5" s="4"/>
      <c r="B5" s="155" t="s">
        <v>64</v>
      </c>
      <c r="C5" s="156"/>
      <c r="D5" s="156"/>
      <c r="E5" s="156"/>
      <c r="F5" s="156"/>
      <c r="G5" s="156"/>
      <c r="H5" s="157"/>
      <c r="I5" s="132" t="s">
        <v>73</v>
      </c>
      <c r="J5" s="133"/>
      <c r="K5" s="133"/>
      <c r="L5" s="133"/>
      <c r="M5" s="133"/>
      <c r="N5" s="133"/>
      <c r="O5" s="133"/>
      <c r="P5" s="134"/>
    </row>
    <row r="6" spans="1:16" ht="23.25" customHeight="1">
      <c r="A6" s="153" t="s">
        <v>0</v>
      </c>
      <c r="B6" s="135" t="s">
        <v>30</v>
      </c>
      <c r="C6" s="137" t="s">
        <v>1</v>
      </c>
      <c r="D6" s="137" t="s">
        <v>2</v>
      </c>
      <c r="E6" s="137" t="s">
        <v>3</v>
      </c>
      <c r="F6" s="137" t="s">
        <v>4</v>
      </c>
      <c r="G6" s="142" t="s">
        <v>5</v>
      </c>
      <c r="H6" s="148" t="s">
        <v>31</v>
      </c>
      <c r="I6" s="135" t="s">
        <v>32</v>
      </c>
      <c r="J6" s="137" t="s">
        <v>1</v>
      </c>
      <c r="K6" s="137" t="s">
        <v>2</v>
      </c>
      <c r="L6" s="137" t="s">
        <v>3</v>
      </c>
      <c r="M6" s="137" t="s">
        <v>4</v>
      </c>
      <c r="N6" s="137" t="s">
        <v>5</v>
      </c>
      <c r="O6" s="146" t="s">
        <v>74</v>
      </c>
      <c r="P6" s="151" t="s">
        <v>31</v>
      </c>
    </row>
    <row r="7" spans="1:16" ht="18.75" customHeight="1">
      <c r="A7" s="153"/>
      <c r="B7" s="135"/>
      <c r="C7" s="138"/>
      <c r="D7" s="138"/>
      <c r="E7" s="140"/>
      <c r="F7" s="140"/>
      <c r="G7" s="143"/>
      <c r="H7" s="149"/>
      <c r="I7" s="135"/>
      <c r="J7" s="138"/>
      <c r="K7" s="138"/>
      <c r="L7" s="140"/>
      <c r="M7" s="140"/>
      <c r="N7" s="140"/>
      <c r="O7" s="146"/>
      <c r="P7" s="151"/>
    </row>
    <row r="8" spans="1:16" ht="17.25" customHeight="1">
      <c r="A8" s="154"/>
      <c r="B8" s="136"/>
      <c r="C8" s="139"/>
      <c r="D8" s="139"/>
      <c r="E8" s="141"/>
      <c r="F8" s="141"/>
      <c r="G8" s="144"/>
      <c r="H8" s="150"/>
      <c r="I8" s="136"/>
      <c r="J8" s="139"/>
      <c r="K8" s="139"/>
      <c r="L8" s="141"/>
      <c r="M8" s="141"/>
      <c r="N8" s="141"/>
      <c r="O8" s="147"/>
      <c r="P8" s="152"/>
    </row>
    <row r="9" spans="1:16" ht="18.75" customHeight="1">
      <c r="A9" s="44" t="s">
        <v>6</v>
      </c>
      <c r="B9" s="24">
        <f>SUM(B10:B14)</f>
        <v>9716</v>
      </c>
      <c r="C9" s="85" t="s">
        <v>7</v>
      </c>
      <c r="D9" s="85" t="s">
        <v>7</v>
      </c>
      <c r="E9" s="86" t="s">
        <v>7</v>
      </c>
      <c r="F9" s="25" t="s">
        <v>7</v>
      </c>
      <c r="G9" s="25" t="s">
        <v>7</v>
      </c>
      <c r="H9" s="26">
        <f>SUM(H15:H17)</f>
        <v>115</v>
      </c>
      <c r="I9" s="24">
        <f>SUM(I10:I14)</f>
        <v>9799</v>
      </c>
      <c r="J9" s="85" t="s">
        <v>7</v>
      </c>
      <c r="K9" s="85" t="s">
        <v>7</v>
      </c>
      <c r="L9" s="86" t="s">
        <v>7</v>
      </c>
      <c r="M9" s="25" t="s">
        <v>7</v>
      </c>
      <c r="N9" s="25" t="s">
        <v>7</v>
      </c>
      <c r="O9" s="39" t="s">
        <v>7</v>
      </c>
      <c r="P9" s="40">
        <f>SUM(P15:P17)</f>
        <v>120</v>
      </c>
    </row>
    <row r="10" spans="1:16" ht="18.75" customHeight="1">
      <c r="A10" s="45" t="s">
        <v>8</v>
      </c>
      <c r="B10" s="87">
        <v>6700</v>
      </c>
      <c r="C10" s="88" t="s">
        <v>7</v>
      </c>
      <c r="D10" s="88" t="s">
        <v>7</v>
      </c>
      <c r="E10" s="89" t="s">
        <v>7</v>
      </c>
      <c r="F10" s="27" t="s">
        <v>7</v>
      </c>
      <c r="G10" s="27" t="s">
        <v>7</v>
      </c>
      <c r="H10" s="29" t="s">
        <v>7</v>
      </c>
      <c r="I10" s="87">
        <v>6700</v>
      </c>
      <c r="J10" s="88" t="s">
        <v>7</v>
      </c>
      <c r="K10" s="88" t="s">
        <v>7</v>
      </c>
      <c r="L10" s="89" t="s">
        <v>7</v>
      </c>
      <c r="M10" s="27" t="s">
        <v>7</v>
      </c>
      <c r="N10" s="27" t="s">
        <v>7</v>
      </c>
      <c r="O10" s="42" t="s">
        <v>7</v>
      </c>
      <c r="P10" s="43" t="s">
        <v>7</v>
      </c>
    </row>
    <row r="11" spans="1:16" ht="18.75" customHeight="1">
      <c r="A11" s="45" t="s">
        <v>9</v>
      </c>
      <c r="B11" s="87">
        <v>1081</v>
      </c>
      <c r="C11" s="88" t="s">
        <v>7</v>
      </c>
      <c r="D11" s="88" t="s">
        <v>7</v>
      </c>
      <c r="E11" s="89" t="s">
        <v>7</v>
      </c>
      <c r="F11" s="27" t="s">
        <v>7</v>
      </c>
      <c r="G11" s="27" t="s">
        <v>7</v>
      </c>
      <c r="H11" s="29" t="s">
        <v>7</v>
      </c>
      <c r="I11" s="87">
        <v>1114</v>
      </c>
      <c r="J11" s="88" t="s">
        <v>7</v>
      </c>
      <c r="K11" s="88" t="s">
        <v>7</v>
      </c>
      <c r="L11" s="89" t="s">
        <v>7</v>
      </c>
      <c r="M11" s="27" t="s">
        <v>7</v>
      </c>
      <c r="N11" s="27" t="s">
        <v>7</v>
      </c>
      <c r="O11" s="42" t="s">
        <v>7</v>
      </c>
      <c r="P11" s="43" t="s">
        <v>7</v>
      </c>
    </row>
    <row r="12" spans="1:16" ht="18.75" customHeight="1">
      <c r="A12" s="45" t="s">
        <v>10</v>
      </c>
      <c r="B12" s="87">
        <v>90</v>
      </c>
      <c r="C12" s="88" t="s">
        <v>7</v>
      </c>
      <c r="D12" s="88" t="s">
        <v>7</v>
      </c>
      <c r="E12" s="89" t="s">
        <v>7</v>
      </c>
      <c r="F12" s="27" t="s">
        <v>7</v>
      </c>
      <c r="G12" s="27" t="s">
        <v>7</v>
      </c>
      <c r="H12" s="29" t="s">
        <v>7</v>
      </c>
      <c r="I12" s="87">
        <v>90</v>
      </c>
      <c r="J12" s="88" t="s">
        <v>7</v>
      </c>
      <c r="K12" s="88" t="s">
        <v>7</v>
      </c>
      <c r="L12" s="89" t="s">
        <v>7</v>
      </c>
      <c r="M12" s="27" t="s">
        <v>7</v>
      </c>
      <c r="N12" s="27" t="s">
        <v>7</v>
      </c>
      <c r="O12" s="42" t="s">
        <v>7</v>
      </c>
      <c r="P12" s="43" t="s">
        <v>7</v>
      </c>
    </row>
    <row r="13" spans="1:16" ht="18.75" customHeight="1">
      <c r="A13" s="45" t="s">
        <v>11</v>
      </c>
      <c r="B13" s="87">
        <v>40</v>
      </c>
      <c r="C13" s="88" t="s">
        <v>7</v>
      </c>
      <c r="D13" s="88" t="s">
        <v>7</v>
      </c>
      <c r="E13" s="89" t="s">
        <v>7</v>
      </c>
      <c r="F13" s="27" t="s">
        <v>7</v>
      </c>
      <c r="G13" s="27" t="s">
        <v>7</v>
      </c>
      <c r="H13" s="29" t="s">
        <v>7</v>
      </c>
      <c r="I13" s="87">
        <v>40</v>
      </c>
      <c r="J13" s="88" t="s">
        <v>7</v>
      </c>
      <c r="K13" s="88" t="s">
        <v>7</v>
      </c>
      <c r="L13" s="89" t="s">
        <v>7</v>
      </c>
      <c r="M13" s="27" t="s">
        <v>7</v>
      </c>
      <c r="N13" s="27" t="s">
        <v>7</v>
      </c>
      <c r="O13" s="42" t="s">
        <v>7</v>
      </c>
      <c r="P13" s="43" t="s">
        <v>7</v>
      </c>
    </row>
    <row r="14" spans="1:16" ht="18.75" customHeight="1">
      <c r="A14" s="46" t="s">
        <v>12</v>
      </c>
      <c r="B14" s="12">
        <f>SUM(B15:B17)</f>
        <v>1805</v>
      </c>
      <c r="C14" s="28" t="s">
        <v>7</v>
      </c>
      <c r="D14" s="28" t="s">
        <v>7</v>
      </c>
      <c r="E14" s="28" t="s">
        <v>7</v>
      </c>
      <c r="F14" s="28" t="s">
        <v>7</v>
      </c>
      <c r="G14" s="28" t="s">
        <v>7</v>
      </c>
      <c r="H14" s="30">
        <f>SUM(H15:H17)</f>
        <v>115</v>
      </c>
      <c r="I14" s="12">
        <f>SUM(I15:I17)</f>
        <v>1855</v>
      </c>
      <c r="J14" s="28" t="s">
        <v>7</v>
      </c>
      <c r="K14" s="28" t="s">
        <v>7</v>
      </c>
      <c r="L14" s="28" t="s">
        <v>7</v>
      </c>
      <c r="M14" s="28" t="s">
        <v>7</v>
      </c>
      <c r="N14" s="28" t="s">
        <v>7</v>
      </c>
      <c r="O14" s="39" t="s">
        <v>7</v>
      </c>
      <c r="P14" s="40">
        <f>SUM(P15:P17)</f>
        <v>120</v>
      </c>
    </row>
    <row r="15" spans="1:16" ht="18.75" customHeight="1">
      <c r="A15" s="47" t="s">
        <v>13</v>
      </c>
      <c r="B15" s="13">
        <v>735</v>
      </c>
      <c r="C15" s="31" t="s">
        <v>7</v>
      </c>
      <c r="D15" s="31" t="s">
        <v>7</v>
      </c>
      <c r="E15" s="31" t="s">
        <v>7</v>
      </c>
      <c r="F15" s="31" t="s">
        <v>7</v>
      </c>
      <c r="G15" s="31" t="s">
        <v>7</v>
      </c>
      <c r="H15" s="14"/>
      <c r="I15" s="13">
        <v>735</v>
      </c>
      <c r="J15" s="31" t="s">
        <v>7</v>
      </c>
      <c r="K15" s="31" t="s">
        <v>7</v>
      </c>
      <c r="L15" s="31" t="s">
        <v>7</v>
      </c>
      <c r="M15" s="31" t="s">
        <v>7</v>
      </c>
      <c r="N15" s="31" t="s">
        <v>7</v>
      </c>
      <c r="O15" s="42" t="s">
        <v>7</v>
      </c>
      <c r="P15" s="15"/>
    </row>
    <row r="16" spans="1:16" ht="18.75" customHeight="1">
      <c r="A16" s="47" t="s">
        <v>14</v>
      </c>
      <c r="B16" s="13">
        <v>980</v>
      </c>
      <c r="C16" s="31" t="s">
        <v>7</v>
      </c>
      <c r="D16" s="31" t="s">
        <v>7</v>
      </c>
      <c r="E16" s="31" t="s">
        <v>7</v>
      </c>
      <c r="F16" s="31" t="s">
        <v>7</v>
      </c>
      <c r="G16" s="31" t="s">
        <v>7</v>
      </c>
      <c r="H16" s="14"/>
      <c r="I16" s="13">
        <v>1030</v>
      </c>
      <c r="J16" s="31" t="s">
        <v>7</v>
      </c>
      <c r="K16" s="31" t="s">
        <v>7</v>
      </c>
      <c r="L16" s="31" t="s">
        <v>7</v>
      </c>
      <c r="M16" s="31" t="s">
        <v>7</v>
      </c>
      <c r="N16" s="31" t="s">
        <v>7</v>
      </c>
      <c r="O16" s="42" t="s">
        <v>7</v>
      </c>
      <c r="P16" s="15"/>
    </row>
    <row r="17" spans="1:16" ht="18.75" customHeight="1" thickBot="1">
      <c r="A17" s="48" t="s">
        <v>15</v>
      </c>
      <c r="B17" s="16">
        <v>90</v>
      </c>
      <c r="C17" s="32" t="s">
        <v>7</v>
      </c>
      <c r="D17" s="32" t="s">
        <v>7</v>
      </c>
      <c r="E17" s="32" t="s">
        <v>7</v>
      </c>
      <c r="F17" s="32" t="s">
        <v>7</v>
      </c>
      <c r="G17" s="32" t="s">
        <v>7</v>
      </c>
      <c r="H17" s="17">
        <v>115</v>
      </c>
      <c r="I17" s="16">
        <v>90</v>
      </c>
      <c r="J17" s="32" t="s">
        <v>7</v>
      </c>
      <c r="K17" s="32" t="s">
        <v>7</v>
      </c>
      <c r="L17" s="32" t="s">
        <v>7</v>
      </c>
      <c r="M17" s="32" t="s">
        <v>7</v>
      </c>
      <c r="N17" s="32" t="s">
        <v>7</v>
      </c>
      <c r="O17" s="41" t="s">
        <v>7</v>
      </c>
      <c r="P17" s="18">
        <v>120</v>
      </c>
    </row>
    <row r="18" spans="1:16" ht="18.75" customHeight="1" thickTop="1">
      <c r="A18" s="44" t="s">
        <v>16</v>
      </c>
      <c r="B18" s="12">
        <f>B19+B23+B26+B27+B29+B30+B31+B32</f>
        <v>9716</v>
      </c>
      <c r="C18" s="12">
        <f>C19+C23+C26+C27+C29+C30+C31+C32</f>
        <v>6700</v>
      </c>
      <c r="D18" s="12">
        <f>D19+D23+D26+D27+D29+D30+D31+D32</f>
        <v>1081</v>
      </c>
      <c r="E18" s="12">
        <f>E19+E23+E26+E27+E29+E30+E31+E32</f>
        <v>1805</v>
      </c>
      <c r="F18" s="12">
        <f>F19+F23+F26+F27+F29+F30+F31+F32</f>
        <v>90</v>
      </c>
      <c r="G18" s="12">
        <f>SUM(G19+G23+G26+G27+G28+G29+G30+G31+G32)</f>
        <v>40</v>
      </c>
      <c r="H18" s="80">
        <f>SUM(H19+H23+H26+H27+H28+H29+H30+H31+H32)</f>
        <v>93</v>
      </c>
      <c r="I18" s="12">
        <f>I19+I23+I26+I27+I29+I30+I31+I32</f>
        <v>9799</v>
      </c>
      <c r="J18" s="12">
        <f>J19+J23+J26+J27+J29+J30+J31+J32</f>
        <v>6700</v>
      </c>
      <c r="K18" s="12">
        <f>K19+K23+K26+K27+K29+K30+K31+K32</f>
        <v>1114</v>
      </c>
      <c r="L18" s="12">
        <f>L19+L23+L26+L27+L29+L30+L31+L32</f>
        <v>1855</v>
      </c>
      <c r="M18" s="12">
        <f>M19+M23+M26+M27+M29+M30+M31+M32</f>
        <v>90</v>
      </c>
      <c r="N18" s="12">
        <f>SUM(N19+N23+N26+N27+N28+N29+N30+N31+N32)</f>
        <v>40</v>
      </c>
      <c r="O18" s="39">
        <f>IF(D18=0,,(K18/D18)*100)</f>
        <v>103.0527289546716</v>
      </c>
      <c r="P18" s="81">
        <f>SUM(P19+P23+P26+P27+P28+P29+P30+P31+P32)</f>
        <v>98</v>
      </c>
    </row>
    <row r="19" spans="1:16" ht="18.75" customHeight="1">
      <c r="A19" s="46" t="s">
        <v>17</v>
      </c>
      <c r="B19" s="12">
        <f>B20+B21+B22</f>
        <v>2049</v>
      </c>
      <c r="C19" s="28">
        <f aca="true" t="shared" si="0" ref="C19:H19">SUM(C20:C22)</f>
        <v>7</v>
      </c>
      <c r="D19" s="28">
        <f t="shared" si="0"/>
        <v>487</v>
      </c>
      <c r="E19" s="28">
        <f t="shared" si="0"/>
        <v>1530</v>
      </c>
      <c r="F19" s="28">
        <f t="shared" si="0"/>
        <v>5</v>
      </c>
      <c r="G19" s="28">
        <f t="shared" si="0"/>
        <v>20</v>
      </c>
      <c r="H19" s="30">
        <f t="shared" si="0"/>
        <v>49</v>
      </c>
      <c r="I19" s="12">
        <f>I20+I21+I22</f>
        <v>2123</v>
      </c>
      <c r="J19" s="28">
        <f>SUM(J20:J22)</f>
        <v>7</v>
      </c>
      <c r="K19" s="28">
        <f>SUM(K20:K22)</f>
        <v>511</v>
      </c>
      <c r="L19" s="28">
        <f>SUM(L20:L22)</f>
        <v>1580</v>
      </c>
      <c r="M19" s="28">
        <f>SUM(M20:M22)</f>
        <v>5</v>
      </c>
      <c r="N19" s="28">
        <f>SUM(N20:N22)</f>
        <v>20</v>
      </c>
      <c r="O19" s="39">
        <f>IF(D19=0,,(K19/D19)*100)</f>
        <v>104.92813141683779</v>
      </c>
      <c r="P19" s="40">
        <f>SUM(P20:P22)</f>
        <v>54</v>
      </c>
    </row>
    <row r="20" spans="1:16" ht="18.75" customHeight="1">
      <c r="A20" s="47" t="s">
        <v>18</v>
      </c>
      <c r="B20" s="90">
        <f>C20+D20+E20+F20+G20</f>
        <v>189</v>
      </c>
      <c r="C20" s="5">
        <v>7</v>
      </c>
      <c r="D20" s="5">
        <v>87</v>
      </c>
      <c r="E20" s="91">
        <v>70</v>
      </c>
      <c r="F20" s="5">
        <v>5</v>
      </c>
      <c r="G20" s="5">
        <v>20</v>
      </c>
      <c r="H20" s="14">
        <v>10</v>
      </c>
      <c r="I20" s="90">
        <f>J20+K20+L20+M20+N20</f>
        <v>193</v>
      </c>
      <c r="J20" s="5">
        <v>7</v>
      </c>
      <c r="K20" s="5">
        <v>91</v>
      </c>
      <c r="L20" s="91">
        <v>70</v>
      </c>
      <c r="M20" s="5">
        <v>5</v>
      </c>
      <c r="N20" s="5">
        <v>20</v>
      </c>
      <c r="O20" s="39">
        <f aca="true" t="shared" si="1" ref="O20:O32">IF(D20=0,,(K20/D20)*100)</f>
        <v>104.59770114942528</v>
      </c>
      <c r="P20" s="15">
        <v>12</v>
      </c>
    </row>
    <row r="21" spans="1:16" ht="18.75" customHeight="1">
      <c r="A21" s="47" t="s">
        <v>19</v>
      </c>
      <c r="B21" s="90">
        <f>C21+D21+E21+F21</f>
        <v>980</v>
      </c>
      <c r="C21" s="5"/>
      <c r="D21" s="5"/>
      <c r="E21" s="91">
        <v>980</v>
      </c>
      <c r="F21" s="5"/>
      <c r="G21" s="5"/>
      <c r="H21" s="14"/>
      <c r="I21" s="90">
        <f>J21+K21+L21+M21</f>
        <v>1030</v>
      </c>
      <c r="J21" s="5"/>
      <c r="K21" s="5"/>
      <c r="L21" s="91">
        <v>1030</v>
      </c>
      <c r="M21" s="5"/>
      <c r="N21" s="5"/>
      <c r="O21" s="39">
        <f t="shared" si="1"/>
        <v>0</v>
      </c>
      <c r="P21" s="15"/>
    </row>
    <row r="22" spans="1:16" ht="18.75" customHeight="1">
      <c r="A22" s="47" t="s">
        <v>20</v>
      </c>
      <c r="B22" s="90">
        <f>C22+D22+E22+F22</f>
        <v>880</v>
      </c>
      <c r="C22" s="5"/>
      <c r="D22" s="5">
        <v>400</v>
      </c>
      <c r="E22" s="91">
        <v>480</v>
      </c>
      <c r="F22" s="5">
        <v>0</v>
      </c>
      <c r="G22" s="5"/>
      <c r="H22" s="14">
        <v>39</v>
      </c>
      <c r="I22" s="90">
        <f>J22+K22+L22+M22</f>
        <v>900</v>
      </c>
      <c r="J22" s="5"/>
      <c r="K22" s="5">
        <v>420</v>
      </c>
      <c r="L22" s="91">
        <v>480</v>
      </c>
      <c r="M22" s="5">
        <v>0</v>
      </c>
      <c r="N22" s="5"/>
      <c r="O22" s="39">
        <f t="shared" si="1"/>
        <v>105</v>
      </c>
      <c r="P22" s="15">
        <v>42</v>
      </c>
    </row>
    <row r="23" spans="1:16" ht="18.75" customHeight="1">
      <c r="A23" s="46" t="s">
        <v>21</v>
      </c>
      <c r="B23" s="12">
        <f aca="true" t="shared" si="2" ref="B23:G23">SUM(B24:B25)</f>
        <v>468</v>
      </c>
      <c r="C23" s="28">
        <f t="shared" si="2"/>
        <v>8</v>
      </c>
      <c r="D23" s="28">
        <f t="shared" si="2"/>
        <v>190</v>
      </c>
      <c r="E23" s="28">
        <f t="shared" si="2"/>
        <v>185</v>
      </c>
      <c r="F23" s="28">
        <f t="shared" si="2"/>
        <v>85</v>
      </c>
      <c r="G23" s="28">
        <f t="shared" si="2"/>
        <v>0</v>
      </c>
      <c r="H23" s="30">
        <f aca="true" t="shared" si="3" ref="H23:N23">SUM(H24:H25)</f>
        <v>20</v>
      </c>
      <c r="I23" s="12">
        <f t="shared" si="3"/>
        <v>477</v>
      </c>
      <c r="J23" s="28">
        <f t="shared" si="3"/>
        <v>8</v>
      </c>
      <c r="K23" s="28">
        <f t="shared" si="3"/>
        <v>199</v>
      </c>
      <c r="L23" s="28">
        <f t="shared" si="3"/>
        <v>185</v>
      </c>
      <c r="M23" s="28">
        <f t="shared" si="3"/>
        <v>85</v>
      </c>
      <c r="N23" s="28">
        <f t="shared" si="3"/>
        <v>0</v>
      </c>
      <c r="O23" s="39">
        <f t="shared" si="1"/>
        <v>104.73684210526315</v>
      </c>
      <c r="P23" s="40">
        <f>SUM(P24:P25)</f>
        <v>20</v>
      </c>
    </row>
    <row r="24" spans="1:16" ht="18.75" customHeight="1">
      <c r="A24" s="47" t="s">
        <v>22</v>
      </c>
      <c r="B24" s="90">
        <f>C24+D24+E24+F24+G24</f>
        <v>90</v>
      </c>
      <c r="C24" s="5"/>
      <c r="D24" s="5">
        <v>10</v>
      </c>
      <c r="E24" s="91">
        <v>0</v>
      </c>
      <c r="F24" s="5">
        <v>80</v>
      </c>
      <c r="G24" s="5"/>
      <c r="H24" s="14"/>
      <c r="I24" s="90">
        <f>J24+K24+L24+M24+N24</f>
        <v>90</v>
      </c>
      <c r="J24" s="5"/>
      <c r="K24" s="5">
        <v>10</v>
      </c>
      <c r="L24" s="91">
        <v>0</v>
      </c>
      <c r="M24" s="5">
        <v>80</v>
      </c>
      <c r="N24" s="5"/>
      <c r="O24" s="39">
        <f t="shared" si="1"/>
        <v>100</v>
      </c>
      <c r="P24" s="15"/>
    </row>
    <row r="25" spans="1:16" ht="18.75" customHeight="1">
      <c r="A25" s="47" t="s">
        <v>23</v>
      </c>
      <c r="B25" s="90">
        <f aca="true" t="shared" si="4" ref="B25:B31">C25+D25+E25+F25</f>
        <v>378</v>
      </c>
      <c r="C25" s="5">
        <v>8</v>
      </c>
      <c r="D25" s="5">
        <v>180</v>
      </c>
      <c r="E25" s="91">
        <v>185</v>
      </c>
      <c r="F25" s="5">
        <v>5</v>
      </c>
      <c r="G25" s="5"/>
      <c r="H25" s="14">
        <v>20</v>
      </c>
      <c r="I25" s="90">
        <f aca="true" t="shared" si="5" ref="I25:I31">J25+K25+L25+M25</f>
        <v>387</v>
      </c>
      <c r="J25" s="5">
        <v>8</v>
      </c>
      <c r="K25" s="5">
        <v>189</v>
      </c>
      <c r="L25" s="91">
        <v>185</v>
      </c>
      <c r="M25" s="5">
        <v>5</v>
      </c>
      <c r="N25" s="5"/>
      <c r="O25" s="39">
        <f t="shared" si="1"/>
        <v>105</v>
      </c>
      <c r="P25" s="15">
        <v>20</v>
      </c>
    </row>
    <row r="26" spans="1:16" ht="18.75" customHeight="1">
      <c r="A26" s="46" t="s">
        <v>24</v>
      </c>
      <c r="B26" s="90">
        <f t="shared" si="4"/>
        <v>4905</v>
      </c>
      <c r="C26" s="5">
        <v>4905</v>
      </c>
      <c r="D26" s="5"/>
      <c r="E26" s="91"/>
      <c r="F26" s="5">
        <v>0</v>
      </c>
      <c r="G26" s="5"/>
      <c r="H26" s="19">
        <v>24</v>
      </c>
      <c r="I26" s="90">
        <f t="shared" si="5"/>
        <v>4905</v>
      </c>
      <c r="J26" s="5">
        <v>4905</v>
      </c>
      <c r="K26" s="5"/>
      <c r="L26" s="91"/>
      <c r="M26" s="5">
        <v>0</v>
      </c>
      <c r="N26" s="5"/>
      <c r="O26" s="39">
        <f t="shared" si="1"/>
        <v>0</v>
      </c>
      <c r="P26" s="20">
        <v>24</v>
      </c>
    </row>
    <row r="27" spans="1:16" ht="18.75" customHeight="1">
      <c r="A27" s="49" t="s">
        <v>25</v>
      </c>
      <c r="B27" s="90">
        <f t="shared" si="4"/>
        <v>1716</v>
      </c>
      <c r="C27" s="5">
        <v>1716</v>
      </c>
      <c r="D27" s="5"/>
      <c r="E27" s="91"/>
      <c r="F27" s="5"/>
      <c r="G27" s="5"/>
      <c r="H27" s="19"/>
      <c r="I27" s="90">
        <f t="shared" si="5"/>
        <v>1716</v>
      </c>
      <c r="J27" s="5">
        <v>1716</v>
      </c>
      <c r="K27" s="5"/>
      <c r="L27" s="91"/>
      <c r="M27" s="5"/>
      <c r="N27" s="5"/>
      <c r="O27" s="39">
        <f t="shared" si="1"/>
        <v>0</v>
      </c>
      <c r="P27" s="20"/>
    </row>
    <row r="28" spans="1:16" ht="18.75" customHeight="1">
      <c r="A28" s="46" t="s">
        <v>26</v>
      </c>
      <c r="B28" s="90">
        <f t="shared" si="4"/>
        <v>0</v>
      </c>
      <c r="C28" s="5"/>
      <c r="D28" s="5"/>
      <c r="E28" s="91"/>
      <c r="F28" s="5"/>
      <c r="G28" s="5"/>
      <c r="H28" s="19"/>
      <c r="I28" s="90">
        <f t="shared" si="5"/>
        <v>0</v>
      </c>
      <c r="J28" s="5"/>
      <c r="K28" s="5"/>
      <c r="L28" s="91"/>
      <c r="M28" s="5"/>
      <c r="N28" s="5"/>
      <c r="O28" s="39">
        <f t="shared" si="1"/>
        <v>0</v>
      </c>
      <c r="P28" s="20"/>
    </row>
    <row r="29" spans="1:16" ht="18.75" customHeight="1">
      <c r="A29" s="46" t="s">
        <v>27</v>
      </c>
      <c r="B29" s="90">
        <f t="shared" si="4"/>
        <v>263</v>
      </c>
      <c r="C29" s="5"/>
      <c r="D29" s="5">
        <v>263</v>
      </c>
      <c r="E29" s="91"/>
      <c r="F29" s="5"/>
      <c r="G29" s="5"/>
      <c r="H29" s="19"/>
      <c r="I29" s="90">
        <f t="shared" si="5"/>
        <v>263</v>
      </c>
      <c r="J29" s="5"/>
      <c r="K29" s="5">
        <v>263</v>
      </c>
      <c r="L29" s="91"/>
      <c r="M29" s="5"/>
      <c r="N29" s="5"/>
      <c r="O29" s="39">
        <f t="shared" si="1"/>
        <v>100</v>
      </c>
      <c r="P29" s="20"/>
    </row>
    <row r="30" spans="1:16" ht="18.75" customHeight="1">
      <c r="A30" s="76" t="s">
        <v>49</v>
      </c>
      <c r="B30" s="90">
        <f t="shared" si="4"/>
        <v>131</v>
      </c>
      <c r="C30" s="5"/>
      <c r="D30" s="5">
        <v>131</v>
      </c>
      <c r="E30" s="91"/>
      <c r="F30" s="78"/>
      <c r="G30" s="78"/>
      <c r="H30" s="77"/>
      <c r="I30" s="90">
        <f t="shared" si="5"/>
        <v>131</v>
      </c>
      <c r="J30" s="5"/>
      <c r="K30" s="5">
        <v>131</v>
      </c>
      <c r="L30" s="91"/>
      <c r="M30" s="78"/>
      <c r="N30" s="78"/>
      <c r="O30" s="39">
        <f t="shared" si="1"/>
        <v>100</v>
      </c>
      <c r="P30" s="79"/>
    </row>
    <row r="31" spans="1:16" ht="18.75" customHeight="1">
      <c r="A31" s="76" t="s">
        <v>50</v>
      </c>
      <c r="B31" s="90">
        <f t="shared" si="4"/>
        <v>0</v>
      </c>
      <c r="C31" s="72"/>
      <c r="D31" s="72"/>
      <c r="E31" s="72"/>
      <c r="F31" s="72"/>
      <c r="G31" s="78"/>
      <c r="H31" s="77"/>
      <c r="I31" s="90">
        <f t="shared" si="5"/>
        <v>0</v>
      </c>
      <c r="J31" s="72"/>
      <c r="K31" s="72"/>
      <c r="L31" s="72"/>
      <c r="M31" s="72"/>
      <c r="N31" s="78"/>
      <c r="O31" s="39">
        <f t="shared" si="1"/>
        <v>0</v>
      </c>
      <c r="P31" s="79"/>
    </row>
    <row r="32" spans="1:16" ht="18.75" customHeight="1" thickBot="1">
      <c r="A32" s="50" t="s">
        <v>28</v>
      </c>
      <c r="B32" s="92">
        <f>C32+D32+E32+F32+G32</f>
        <v>184</v>
      </c>
      <c r="C32" s="21">
        <v>64</v>
      </c>
      <c r="D32" s="21">
        <v>10</v>
      </c>
      <c r="E32" s="21">
        <v>90</v>
      </c>
      <c r="F32" s="21"/>
      <c r="G32" s="131">
        <v>20</v>
      </c>
      <c r="H32" s="22"/>
      <c r="I32" s="92">
        <f>J32+K32+L32+M32+N32</f>
        <v>184</v>
      </c>
      <c r="J32" s="21">
        <v>64</v>
      </c>
      <c r="K32" s="21">
        <v>10</v>
      </c>
      <c r="L32" s="21">
        <v>90</v>
      </c>
      <c r="M32" s="21"/>
      <c r="N32" s="131">
        <v>20</v>
      </c>
      <c r="O32" s="39">
        <f t="shared" si="1"/>
        <v>100</v>
      </c>
      <c r="P32" s="23"/>
    </row>
    <row r="33" spans="1:16" ht="18.75" customHeight="1" thickBot="1" thickTop="1">
      <c r="A33" s="50" t="s">
        <v>47</v>
      </c>
      <c r="B33" s="73">
        <f>SUM(B9-B18)</f>
        <v>0</v>
      </c>
      <c r="C33" s="74" t="s">
        <v>7</v>
      </c>
      <c r="D33" s="74" t="s">
        <v>7</v>
      </c>
      <c r="E33" s="75" t="s">
        <v>7</v>
      </c>
      <c r="F33" s="75" t="s">
        <v>7</v>
      </c>
      <c r="G33" s="37" t="s">
        <v>7</v>
      </c>
      <c r="H33" s="36">
        <f>SUM(H9-H18)</f>
        <v>22</v>
      </c>
      <c r="I33" s="33">
        <f>SUM(I9-I18)</f>
        <v>0</v>
      </c>
      <c r="J33" s="34" t="s">
        <v>7</v>
      </c>
      <c r="K33" s="34" t="s">
        <v>7</v>
      </c>
      <c r="L33" s="35" t="s">
        <v>7</v>
      </c>
      <c r="M33" s="35" t="s">
        <v>7</v>
      </c>
      <c r="N33" s="112" t="s">
        <v>7</v>
      </c>
      <c r="O33" s="37" t="s">
        <v>7</v>
      </c>
      <c r="P33" s="38">
        <f>SUM(P9-P18)</f>
        <v>22</v>
      </c>
    </row>
    <row r="34" spans="1:16" ht="12.75" customHeight="1" thickTop="1">
      <c r="A34" s="2"/>
      <c r="B34" s="6"/>
      <c r="C34" s="7"/>
      <c r="D34" s="7"/>
      <c r="E34" s="7"/>
      <c r="F34" s="7"/>
      <c r="G34" s="7"/>
      <c r="H34" s="6"/>
      <c r="I34" s="6"/>
      <c r="J34" s="7"/>
      <c r="K34" s="7"/>
      <c r="L34" s="7"/>
      <c r="M34" s="7"/>
      <c r="N34" s="7"/>
      <c r="O34" s="7"/>
      <c r="P34" s="6"/>
    </row>
    <row r="35" spans="1:16" ht="12.75" customHeight="1">
      <c r="A35" s="8" t="s">
        <v>29</v>
      </c>
      <c r="B35" s="6"/>
      <c r="C35" s="7"/>
      <c r="D35" s="7"/>
      <c r="E35" s="7"/>
      <c r="F35" s="7"/>
      <c r="G35" s="7"/>
      <c r="H35" s="6"/>
      <c r="I35" s="6"/>
      <c r="J35" s="7"/>
      <c r="K35" s="7"/>
      <c r="L35" s="7"/>
      <c r="M35" s="7"/>
      <c r="N35" s="7"/>
      <c r="O35" s="7"/>
      <c r="P35" s="6"/>
    </row>
    <row r="36" spans="1:16" ht="12.75" customHeight="1">
      <c r="A36" s="8" t="s">
        <v>53</v>
      </c>
      <c r="B36" s="6"/>
      <c r="C36" s="7"/>
      <c r="D36" s="7"/>
      <c r="E36" s="7"/>
      <c r="F36" s="7"/>
      <c r="G36" s="7"/>
      <c r="H36" s="6"/>
      <c r="I36" s="6"/>
      <c r="J36" s="7"/>
      <c r="K36" s="7"/>
      <c r="L36" s="7"/>
      <c r="M36" s="7"/>
      <c r="N36" s="7"/>
      <c r="O36" s="7"/>
      <c r="P36" s="6"/>
    </row>
    <row r="37" spans="1:16" ht="12.75" customHeight="1">
      <c r="A37" s="8"/>
      <c r="B37" s="6"/>
      <c r="C37" s="7"/>
      <c r="D37" s="7"/>
      <c r="E37" s="7"/>
      <c r="F37" s="7"/>
      <c r="G37" s="7"/>
      <c r="H37" s="6"/>
      <c r="I37" s="6"/>
      <c r="J37" s="7"/>
      <c r="K37" s="7"/>
      <c r="L37" s="7"/>
      <c r="M37" s="7"/>
      <c r="N37" s="7"/>
      <c r="O37" s="7"/>
      <c r="P37" s="6"/>
    </row>
    <row r="38" spans="1:16" ht="12.75" customHeight="1">
      <c r="A38" s="8"/>
      <c r="B38" s="6"/>
      <c r="C38" s="7"/>
      <c r="D38" s="7"/>
      <c r="E38" s="7"/>
      <c r="F38" s="7"/>
      <c r="G38" s="7"/>
      <c r="H38" s="6"/>
      <c r="I38" s="6"/>
      <c r="J38" s="7"/>
      <c r="K38" s="7"/>
      <c r="L38" s="7"/>
      <c r="M38" s="7"/>
      <c r="N38" s="7"/>
      <c r="O38" s="7"/>
      <c r="P38" s="6"/>
    </row>
    <row r="39" spans="1:16" ht="12.75" customHeight="1">
      <c r="A39" s="8"/>
      <c r="B39" s="6"/>
      <c r="C39" s="7"/>
      <c r="D39" s="7"/>
      <c r="E39" s="7"/>
      <c r="F39" s="7"/>
      <c r="G39" s="7"/>
      <c r="H39" s="6"/>
      <c r="I39" s="6"/>
      <c r="J39" s="7"/>
      <c r="K39" s="7"/>
      <c r="L39" s="7"/>
      <c r="M39" s="7"/>
      <c r="N39" s="7"/>
      <c r="O39" s="7"/>
      <c r="P39" s="6"/>
    </row>
    <row r="40" spans="1:15" ht="12.75">
      <c r="A40" s="51" t="s">
        <v>79</v>
      </c>
      <c r="B40" s="51"/>
      <c r="C40" s="51"/>
      <c r="D40" s="51"/>
      <c r="E40" s="51"/>
      <c r="F40" s="51"/>
      <c r="G40" s="2"/>
      <c r="H40" s="2"/>
      <c r="I40" s="3"/>
      <c r="J40" s="3"/>
      <c r="K40" s="3"/>
      <c r="L40" s="3"/>
      <c r="M40" s="3"/>
      <c r="N40" s="3"/>
      <c r="O40" s="3"/>
    </row>
    <row r="41" spans="1:15" ht="12.75">
      <c r="A41" s="52" t="s">
        <v>63</v>
      </c>
      <c r="B41" s="52"/>
      <c r="C41" s="52"/>
      <c r="D41" s="52"/>
      <c r="E41" s="52"/>
      <c r="F41" s="52"/>
      <c r="G41" s="1"/>
      <c r="H41" s="1"/>
      <c r="K41" s="1"/>
      <c r="L41" s="1"/>
      <c r="M41" s="1"/>
      <c r="N41" s="1"/>
      <c r="O41" s="1"/>
    </row>
    <row r="42" spans="1:8" ht="12.75">
      <c r="A42" s="52" t="s">
        <v>58</v>
      </c>
      <c r="B42" s="52"/>
      <c r="C42" s="52"/>
      <c r="D42" s="52"/>
      <c r="E42" s="52"/>
      <c r="F42" s="52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9"/>
      <c r="B85" s="9"/>
      <c r="C85" s="9"/>
      <c r="D85" s="9"/>
      <c r="E85" s="9"/>
      <c r="F85" s="9"/>
      <c r="G85" s="9"/>
      <c r="H85" s="9"/>
      <c r="I85" s="10"/>
      <c r="J85" s="10"/>
      <c r="K85" s="10"/>
      <c r="L85" s="10"/>
      <c r="M85" s="10"/>
      <c r="N85" s="10"/>
      <c r="O85" s="10"/>
    </row>
  </sheetData>
  <sheetProtection/>
  <mergeCells count="19"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  <mergeCell ref="I5:P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6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65"/>
  <sheetViews>
    <sheetView showGridLines="0" tabSelected="1" zoomScalePageLayoutView="0" workbookViewId="0" topLeftCell="A1">
      <selection activeCell="C41" sqref="C41"/>
    </sheetView>
  </sheetViews>
  <sheetFormatPr defaultColWidth="9.00390625" defaultRowHeight="12.75"/>
  <cols>
    <col min="1" max="1" width="17.375" style="0" customWidth="1"/>
    <col min="2" max="2" width="15.375" style="0" customWidth="1"/>
    <col min="3" max="3" width="14.75390625" style="0" customWidth="1"/>
    <col min="4" max="4" width="14.375" style="0" customWidth="1"/>
    <col min="5" max="8" width="12.75390625" style="0" customWidth="1"/>
    <col min="9" max="9" width="5.25390625" style="0" customWidth="1"/>
  </cols>
  <sheetData>
    <row r="1" ht="6" customHeight="1"/>
    <row r="2" ht="6" customHeight="1"/>
    <row r="3" spans="1:8" ht="15.75" customHeight="1">
      <c r="A3" s="158" t="s">
        <v>82</v>
      </c>
      <c r="B3" s="158"/>
      <c r="C3" s="158"/>
      <c r="D3" s="158"/>
      <c r="E3" s="158"/>
      <c r="F3" s="158"/>
      <c r="G3" s="158"/>
      <c r="H3" s="158"/>
    </row>
    <row r="4" spans="1:8" ht="15.75" customHeight="1">
      <c r="A4" s="159"/>
      <c r="B4" s="159"/>
      <c r="C4" s="159"/>
      <c r="D4" s="159"/>
      <c r="E4" s="159"/>
      <c r="F4" s="159"/>
      <c r="G4" s="159"/>
      <c r="H4" s="159"/>
    </row>
    <row r="5" spans="1:8" ht="15.75" customHeight="1">
      <c r="A5" s="71"/>
      <c r="B5" s="71"/>
      <c r="C5" s="71"/>
      <c r="D5" s="71"/>
      <c r="E5" s="71"/>
      <c r="F5" s="71"/>
      <c r="G5" s="71"/>
      <c r="H5" s="71"/>
    </row>
    <row r="6" spans="1:3" ht="15.75">
      <c r="A6" s="53" t="s">
        <v>56</v>
      </c>
      <c r="B6" s="84"/>
      <c r="C6" s="84"/>
    </row>
    <row r="7" ht="12" customHeight="1">
      <c r="D7" s="54"/>
    </row>
    <row r="8" ht="18" customHeight="1"/>
    <row r="9" spans="1:8" ht="11.25" customHeight="1" thickBot="1">
      <c r="A9" s="53"/>
      <c r="B9" s="53"/>
      <c r="C9" s="53"/>
      <c r="H9" s="54" t="s">
        <v>34</v>
      </c>
    </row>
    <row r="10" spans="1:8" ht="16.5" customHeight="1" thickTop="1">
      <c r="A10" s="164" t="s">
        <v>35</v>
      </c>
      <c r="B10" s="166" t="s">
        <v>37</v>
      </c>
      <c r="C10" s="167"/>
      <c r="D10" s="168"/>
      <c r="E10" s="169"/>
      <c r="F10" s="160" t="s">
        <v>65</v>
      </c>
      <c r="G10" s="160" t="s">
        <v>77</v>
      </c>
      <c r="H10" s="162" t="s">
        <v>51</v>
      </c>
    </row>
    <row r="11" spans="1:8" ht="12.75" customHeight="1" thickBot="1">
      <c r="A11" s="165"/>
      <c r="B11" s="57" t="s">
        <v>75</v>
      </c>
      <c r="C11" s="57" t="s">
        <v>76</v>
      </c>
      <c r="D11" s="58" t="s">
        <v>54</v>
      </c>
      <c r="E11" s="59" t="s">
        <v>38</v>
      </c>
      <c r="F11" s="161"/>
      <c r="G11" s="161"/>
      <c r="H11" s="163"/>
    </row>
    <row r="12" spans="1:8" ht="12" customHeight="1">
      <c r="A12" s="60"/>
      <c r="B12" s="61"/>
      <c r="C12" s="62"/>
      <c r="D12" s="63"/>
      <c r="E12" s="63" t="s">
        <v>39</v>
      </c>
      <c r="F12" s="64" t="s">
        <v>40</v>
      </c>
      <c r="G12" s="82" t="s">
        <v>41</v>
      </c>
      <c r="H12" s="65" t="s">
        <v>52</v>
      </c>
    </row>
    <row r="13" spans="1:8" ht="17.25" customHeight="1">
      <c r="A13" s="55" t="s">
        <v>36</v>
      </c>
      <c r="B13" s="123">
        <v>40000</v>
      </c>
      <c r="C13" s="124">
        <v>10000</v>
      </c>
      <c r="D13" s="114">
        <v>20000</v>
      </c>
      <c r="E13" s="93">
        <f>SUM(B13:D13)</f>
        <v>70000</v>
      </c>
      <c r="F13" s="116">
        <v>0</v>
      </c>
      <c r="G13" s="117">
        <v>0</v>
      </c>
      <c r="H13" s="94">
        <f>E13-(F13+G13)</f>
        <v>70000</v>
      </c>
    </row>
    <row r="14" spans="1:8" ht="17.25" customHeight="1">
      <c r="A14" s="55" t="s">
        <v>42</v>
      </c>
      <c r="B14" s="123">
        <v>79578</v>
      </c>
      <c r="C14" s="124"/>
      <c r="D14" s="114">
        <v>523000</v>
      </c>
      <c r="E14" s="93">
        <f>SUM(B14:D14)</f>
        <v>602578</v>
      </c>
      <c r="F14" s="116">
        <v>265000</v>
      </c>
      <c r="G14" s="117">
        <v>270000</v>
      </c>
      <c r="H14" s="94">
        <f>E14-(F14+G14)</f>
        <v>67578</v>
      </c>
    </row>
    <row r="15" spans="1:8" ht="17.25" customHeight="1">
      <c r="A15" s="55" t="s">
        <v>43</v>
      </c>
      <c r="B15" s="123">
        <v>31136</v>
      </c>
      <c r="C15" s="124">
        <v>18863</v>
      </c>
      <c r="D15" s="114">
        <v>24000</v>
      </c>
      <c r="E15" s="93">
        <f>SUM(B15:D15)</f>
        <v>73999</v>
      </c>
      <c r="F15" s="116">
        <v>10000</v>
      </c>
      <c r="G15" s="117">
        <v>10000</v>
      </c>
      <c r="H15" s="94">
        <f>E15-(F15+G15)</f>
        <v>53999</v>
      </c>
    </row>
    <row r="16" spans="1:8" ht="17.25" customHeight="1" thickBot="1">
      <c r="A16" s="56" t="s">
        <v>44</v>
      </c>
      <c r="B16" s="125">
        <v>51879</v>
      </c>
      <c r="C16" s="126"/>
      <c r="D16" s="115">
        <v>196000</v>
      </c>
      <c r="E16" s="95">
        <f>SUM(B16:D16)</f>
        <v>247879</v>
      </c>
      <c r="F16" s="118">
        <v>114000</v>
      </c>
      <c r="G16" s="119">
        <v>120000</v>
      </c>
      <c r="H16" s="96">
        <f>E16-(F16+G16)</f>
        <v>13879</v>
      </c>
    </row>
    <row r="17" spans="1:8" ht="17.25" customHeight="1" thickBot="1">
      <c r="A17" s="66" t="s">
        <v>45</v>
      </c>
      <c r="B17" s="97">
        <f>SUM(B13:B16)</f>
        <v>202593</v>
      </c>
      <c r="C17" s="97">
        <f>SUM(C13:C16)</f>
        <v>28863</v>
      </c>
      <c r="D17" s="97">
        <f>SUM(D13:D16)</f>
        <v>763000</v>
      </c>
      <c r="E17" s="98">
        <f>SUM(B17:D17)</f>
        <v>994456</v>
      </c>
      <c r="F17" s="99">
        <f>SUM(F13:F16)</f>
        <v>389000</v>
      </c>
      <c r="G17" s="100">
        <f>SUM(G13:G16)</f>
        <v>400000</v>
      </c>
      <c r="H17" s="101">
        <f>SUM(H13:H16)</f>
        <v>205456</v>
      </c>
    </row>
    <row r="18" ht="17.25" customHeight="1" thickTop="1"/>
    <row r="19" ht="17.25" customHeight="1">
      <c r="A19" s="83"/>
    </row>
    <row r="20" spans="1:8" ht="15" customHeight="1">
      <c r="A20" t="s">
        <v>48</v>
      </c>
      <c r="E20" s="67"/>
      <c r="F20" s="3"/>
      <c r="G20" s="3"/>
      <c r="H20" s="3"/>
    </row>
    <row r="21" ht="9" customHeight="1">
      <c r="E21" s="68"/>
    </row>
    <row r="22" ht="15.75">
      <c r="A22" s="69" t="s">
        <v>46</v>
      </c>
    </row>
    <row r="25" spans="1:6" ht="12.75">
      <c r="A25" s="102" t="s">
        <v>36</v>
      </c>
      <c r="E25" s="102"/>
      <c r="F25" s="103"/>
    </row>
    <row r="26" spans="1:6" ht="12.75">
      <c r="A26" s="120" t="s">
        <v>71</v>
      </c>
      <c r="E26" s="102"/>
      <c r="F26" s="103"/>
    </row>
    <row r="27" spans="5:7" ht="12.75">
      <c r="E27" s="103"/>
      <c r="F27" s="103"/>
      <c r="G27" s="104"/>
    </row>
    <row r="28" spans="1:8" ht="12.75">
      <c r="A28" s="102" t="s">
        <v>70</v>
      </c>
      <c r="B28" s="103"/>
      <c r="E28" s="127"/>
      <c r="F28" s="127"/>
      <c r="G28" s="128"/>
      <c r="H28" s="3"/>
    </row>
    <row r="29" spans="1:7" ht="12.75">
      <c r="A29" s="103" t="s">
        <v>62</v>
      </c>
      <c r="B29" s="103"/>
      <c r="C29" s="104">
        <v>185000</v>
      </c>
      <c r="E29" s="52"/>
      <c r="F29" s="52"/>
      <c r="G29" s="106"/>
    </row>
    <row r="30" spans="1:7" ht="12.75">
      <c r="A30" s="113" t="s">
        <v>69</v>
      </c>
      <c r="B30" s="113"/>
      <c r="C30" s="105">
        <v>85000</v>
      </c>
      <c r="E30" s="52"/>
      <c r="F30" s="52"/>
      <c r="G30" s="106"/>
    </row>
    <row r="31" spans="1:7" ht="12.75">
      <c r="A31" s="52" t="s">
        <v>59</v>
      </c>
      <c r="B31" s="52"/>
      <c r="C31" s="106">
        <f>SUM(C29:C30)</f>
        <v>270000</v>
      </c>
      <c r="E31" s="52"/>
      <c r="F31" s="52"/>
      <c r="G31" s="106"/>
    </row>
    <row r="32" spans="5:7" ht="12.75">
      <c r="E32" s="52"/>
      <c r="F32" s="52"/>
      <c r="G32" s="106"/>
    </row>
    <row r="33" spans="1:5" ht="12.75">
      <c r="A33" s="102" t="s">
        <v>80</v>
      </c>
      <c r="B33" s="103"/>
      <c r="E33" s="1"/>
    </row>
    <row r="34" spans="1:6" ht="12.75">
      <c r="A34" s="103" t="s">
        <v>60</v>
      </c>
      <c r="C34" s="107">
        <v>5000</v>
      </c>
      <c r="E34" s="102"/>
      <c r="F34" s="103"/>
    </row>
    <row r="35" spans="1:7" ht="12.75">
      <c r="A35" s="108" t="s">
        <v>61</v>
      </c>
      <c r="B35" s="111"/>
      <c r="C35" s="109">
        <v>5000</v>
      </c>
      <c r="E35" s="120"/>
      <c r="F35" s="121"/>
      <c r="G35" s="122"/>
    </row>
    <row r="36" spans="1:3" ht="12.75">
      <c r="A36" s="110" t="s">
        <v>59</v>
      </c>
      <c r="C36" s="106">
        <f>SUM(C34:C35)</f>
        <v>10000</v>
      </c>
    </row>
    <row r="38" spans="1:2" ht="12.75">
      <c r="A38" s="102" t="s">
        <v>66</v>
      </c>
      <c r="B38" s="103"/>
    </row>
    <row r="39" spans="1:3" ht="12.75">
      <c r="A39" s="103" t="s">
        <v>67</v>
      </c>
      <c r="B39" s="103"/>
      <c r="C39" s="104">
        <v>38000</v>
      </c>
    </row>
    <row r="40" spans="1:3" ht="12.75">
      <c r="A40" s="127" t="s">
        <v>68</v>
      </c>
      <c r="B40" s="127"/>
      <c r="C40" s="128">
        <v>77000</v>
      </c>
    </row>
    <row r="41" spans="1:3" ht="12.75">
      <c r="A41" s="129" t="s">
        <v>81</v>
      </c>
      <c r="B41" s="129"/>
      <c r="C41" s="130">
        <v>5000</v>
      </c>
    </row>
    <row r="42" spans="1:3" ht="12.75">
      <c r="A42" s="52" t="s">
        <v>59</v>
      </c>
      <c r="B42" s="52"/>
      <c r="C42" s="106">
        <f>SUM(C39:C41)</f>
        <v>120000</v>
      </c>
    </row>
    <row r="43" spans="1:3" ht="12.75">
      <c r="A43" s="52"/>
      <c r="B43" s="52"/>
      <c r="C43" s="106"/>
    </row>
    <row r="44" spans="1:3" ht="12.75">
      <c r="A44" s="52"/>
      <c r="B44" s="52"/>
      <c r="C44" s="106"/>
    </row>
    <row r="47" ht="12.75">
      <c r="A47" s="70" t="s">
        <v>78</v>
      </c>
    </row>
    <row r="48" spans="1:7" ht="12.75">
      <c r="A48" s="70" t="s">
        <v>57</v>
      </c>
      <c r="E48" s="70" t="s">
        <v>58</v>
      </c>
      <c r="F48" s="70"/>
      <c r="G48" s="70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</sheetData>
  <sheetProtection/>
  <mergeCells count="7">
    <mergeCell ref="A3:H3"/>
    <mergeCell ref="A4:H4"/>
    <mergeCell ref="F10:F11"/>
    <mergeCell ref="H10:H11"/>
    <mergeCell ref="A10:A11"/>
    <mergeCell ref="B10:E10"/>
    <mergeCell ref="G10:G11"/>
  </mergeCells>
  <printOptions/>
  <pageMargins left="0" right="0" top="0.6692913385826772" bottom="0.2755905511811024" header="0.31496062992125984" footer="0.1968503937007874"/>
  <pageSetup horizontalDpi="600" verticalDpi="600" orientation="portrait" paperSize="9" scale="87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Účetní</cp:lastModifiedBy>
  <cp:lastPrinted>2017-07-12T07:54:27Z</cp:lastPrinted>
  <dcterms:created xsi:type="dcterms:W3CDTF">2001-10-29T09:16:17Z</dcterms:created>
  <dcterms:modified xsi:type="dcterms:W3CDTF">2017-07-12T07:55:24Z</dcterms:modified>
  <cp:category/>
  <cp:version/>
  <cp:contentType/>
  <cp:contentStatus/>
</cp:coreProperties>
</file>