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8450" windowHeight="7905"/>
  </bookViews>
  <sheets>
    <sheet name="GrantyZadost_20250519-155939" sheetId="1" r:id="rId1"/>
  </sheets>
  <definedNames>
    <definedName name="_xlnm.Print_Titles" localSheetId="0">'GrantyZadost_20250519-155939'!$3:$3</definedName>
  </definedNames>
  <calcPr calcId="145621"/>
</workbook>
</file>

<file path=xl/calcChain.xml><?xml version="1.0" encoding="utf-8"?>
<calcChain xmlns="http://schemas.openxmlformats.org/spreadsheetml/2006/main">
  <c r="H5" i="1" l="1"/>
  <c r="I5" i="1" s="1"/>
  <c r="H27" i="1" l="1"/>
  <c r="I27" i="1" s="1"/>
  <c r="H28" i="1"/>
  <c r="I28" i="1" s="1"/>
  <c r="H29" i="1"/>
  <c r="I29" i="1" s="1"/>
  <c r="H30" i="1"/>
  <c r="I30" i="1" s="1"/>
  <c r="H31" i="1"/>
  <c r="I31" i="1" s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4" i="1"/>
  <c r="I4" i="1" s="1"/>
  <c r="J4" i="1" s="1"/>
  <c r="J5" i="1" s="1"/>
  <c r="H6" i="1"/>
  <c r="I6" i="1" s="1"/>
  <c r="H7" i="1"/>
  <c r="I7" i="1" s="1"/>
  <c r="H8" i="1"/>
  <c r="I8" i="1" s="1"/>
  <c r="H9" i="1"/>
  <c r="I9" i="1" s="1"/>
  <c r="H10" i="1"/>
  <c r="I10" i="1" s="1"/>
  <c r="H11" i="1"/>
  <c r="I11" i="1" s="1"/>
  <c r="H12" i="1"/>
  <c r="I12" i="1" s="1"/>
  <c r="H13" i="1"/>
  <c r="I13" i="1" s="1"/>
  <c r="H14" i="1"/>
  <c r="I14" i="1" s="1"/>
  <c r="H15" i="1"/>
  <c r="I15" i="1" s="1"/>
  <c r="H16" i="1"/>
  <c r="I16" i="1" s="1"/>
  <c r="H17" i="1"/>
  <c r="I17" i="1"/>
  <c r="H18" i="1"/>
  <c r="I18" i="1" s="1"/>
  <c r="H19" i="1"/>
  <c r="I19" i="1" s="1"/>
  <c r="H20" i="1"/>
  <c r="I20" i="1" s="1"/>
  <c r="H21" i="1"/>
  <c r="I21" i="1" s="1"/>
  <c r="H22" i="1"/>
  <c r="I22" i="1" s="1"/>
  <c r="H23" i="1"/>
  <c r="I23" i="1" s="1"/>
  <c r="H24" i="1"/>
  <c r="I24" i="1" s="1"/>
  <c r="H25" i="1"/>
  <c r="H26" i="1"/>
  <c r="I26" i="1" s="1"/>
  <c r="J6" i="1" l="1"/>
  <c r="J7" i="1" s="1"/>
  <c r="J8" i="1" s="1"/>
  <c r="J9" i="1" s="1"/>
  <c r="J10" i="1" s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J26" i="1" s="1"/>
  <c r="J27" i="1" s="1"/>
  <c r="J28" i="1" s="1"/>
  <c r="J29" i="1" s="1"/>
  <c r="J30" i="1" s="1"/>
  <c r="J31" i="1" s="1"/>
  <c r="J32" i="1" s="1"/>
  <c r="J33" i="1" s="1"/>
  <c r="J34" i="1" s="1"/>
  <c r="J35" i="1" s="1"/>
  <c r="J36" i="1" s="1"/>
  <c r="J37" i="1" s="1"/>
  <c r="J38" i="1" s="1"/>
  <c r="J39" i="1" s="1"/>
  <c r="J40" i="1" s="1"/>
  <c r="J41" i="1" s="1"/>
  <c r="J42" i="1" s="1"/>
  <c r="J43" i="1" s="1"/>
  <c r="J44" i="1" s="1"/>
  <c r="J45" i="1" s="1"/>
  <c r="J46" i="1" s="1"/>
  <c r="J47" i="1" s="1"/>
  <c r="J48" i="1" s="1"/>
  <c r="J49" i="1" s="1"/>
  <c r="J50" i="1" s="1"/>
  <c r="J51" i="1" s="1"/>
  <c r="J52" i="1" s="1"/>
  <c r="J53" i="1" s="1"/>
  <c r="I54" i="1"/>
</calcChain>
</file>

<file path=xl/sharedStrings.xml><?xml version="1.0" encoding="utf-8"?>
<sst xmlns="http://schemas.openxmlformats.org/spreadsheetml/2006/main" count="161" uniqueCount="156">
  <si>
    <t>Název projektu</t>
  </si>
  <si>
    <t>Celkové náklady</t>
  </si>
  <si>
    <t>Číslo žádosti</t>
  </si>
  <si>
    <t>Žadatel</t>
  </si>
  <si>
    <t>Odborná komise (medián)</t>
  </si>
  <si>
    <t>Vypočítaná částka</t>
  </si>
  <si>
    <t>Vypočítaná částka (zaokrouhleno)</t>
  </si>
  <si>
    <t>Čerpání</t>
  </si>
  <si>
    <t>Odborná komise
průměr</t>
  </si>
  <si>
    <t>Kateřina Knappová</t>
  </si>
  <si>
    <t>Jarmila VAŠÁKOVÁ</t>
  </si>
  <si>
    <t>Taneční soubor Caramelka</t>
  </si>
  <si>
    <t>Spolek Povaleč</t>
  </si>
  <si>
    <t>Jedl z.s.</t>
  </si>
  <si>
    <t>Hurá do opery z.s.</t>
  </si>
  <si>
    <t>Domov Sedlec SPMP o.p.s.</t>
  </si>
  <si>
    <t>Petrohradská kolektiv,  z. s.</t>
  </si>
  <si>
    <t>LIBÓZA, z. s.</t>
  </si>
  <si>
    <t>Studentská unie ČVUT</t>
  </si>
  <si>
    <t>Michaela Lebedová</t>
  </si>
  <si>
    <t>Točna s.r.o.</t>
  </si>
  <si>
    <t>Vodárenská věž Opava o.p.s. (VOVO o.p.s.)</t>
  </si>
  <si>
    <t>VIZ- AIR - KA</t>
  </si>
  <si>
    <t>Otevřené ateliéry Praha z. s.</t>
  </si>
  <si>
    <t>Otevřené ateliéry Praha 2025</t>
  </si>
  <si>
    <t>ENTRANCE GALLERY</t>
  </si>
  <si>
    <t>Nesedím, sousedím z.s.</t>
  </si>
  <si>
    <t>P &amp; J Music s.r.o.</t>
  </si>
  <si>
    <t>Festival Aniděti 2025</t>
  </si>
  <si>
    <t>Požadovaná výše dotace (1 rok)</t>
  </si>
  <si>
    <t>Dotace - Šestka kulturní II. - 2025</t>
  </si>
  <si>
    <t>Česká centra</t>
  </si>
  <si>
    <t>2025/004/2/015</t>
  </si>
  <si>
    <t>Noc literatury</t>
  </si>
  <si>
    <t>2025/004/1/050</t>
  </si>
  <si>
    <t>PHL - Pyramida s.r.o.</t>
  </si>
  <si>
    <t>Kino Dlabačov - květen až prosinec 2025</t>
  </si>
  <si>
    <t>2025/004/2/032</t>
  </si>
  <si>
    <t>NOC6 2025 - klubová noc Prahy 6</t>
  </si>
  <si>
    <t>2025/004/2/048</t>
  </si>
  <si>
    <t>JONATHAN LIVINGSTON, s.r.o.</t>
  </si>
  <si>
    <t>Alma Rosé reprízy</t>
  </si>
  <si>
    <t>2025/004/2/038</t>
  </si>
  <si>
    <t>ing.arch Richard Vojtěch</t>
  </si>
  <si>
    <t>Taháme za nitky</t>
  </si>
  <si>
    <t>2025/004/2/003</t>
  </si>
  <si>
    <t>Hura do opery.z.s. v Písecké bráně 2025, 2.pol.</t>
  </si>
  <si>
    <t>2025/004/2/025</t>
  </si>
  <si>
    <t>AuraMusica, s.r.o.</t>
  </si>
  <si>
    <t>Jubilejní koncert k 50. výročí založení souboru Musica Bohemica Jaroslava Krčka</t>
  </si>
  <si>
    <t>2025/004/2/040</t>
  </si>
  <si>
    <t>Cellování, z.s.</t>
  </si>
  <si>
    <t>Letní violoncellové kurzy 2025</t>
  </si>
  <si>
    <t>2025/004/2/007</t>
  </si>
  <si>
    <t>Pěvecké sdružení pražských učitelek,  z.s.</t>
  </si>
  <si>
    <t>Workshop sborového zpěvu s koncertem</t>
  </si>
  <si>
    <t>2025/004/2/039</t>
  </si>
  <si>
    <t>2025/004/2/012</t>
  </si>
  <si>
    <t>Helena Rantiminputrová</t>
  </si>
  <si>
    <t>Zažít město jinak - Uralská</t>
  </si>
  <si>
    <t>2025/004/2/010</t>
  </si>
  <si>
    <t>4Students, z.s.</t>
  </si>
  <si>
    <t>Kampus Fest 2025</t>
  </si>
  <si>
    <t>2025/004/2/016</t>
  </si>
  <si>
    <t>2025/004/2/021</t>
  </si>
  <si>
    <t>Dům dětí a mládeže Praha 6</t>
  </si>
  <si>
    <t>Největší show - divadelně-taneční představení</t>
  </si>
  <si>
    <t>2025/004/2/046</t>
  </si>
  <si>
    <t>FRAME Prague Comics Art Festival, z.s.</t>
  </si>
  <si>
    <t>FRAME 6 / 2025</t>
  </si>
  <si>
    <t>2025/004/2/019</t>
  </si>
  <si>
    <t>HANSPAULKA, z.s.</t>
  </si>
  <si>
    <t>XVI. Hanspaulské slavnosti sv.Václava</t>
  </si>
  <si>
    <t>2025/004/2/008</t>
  </si>
  <si>
    <t>Strahov OpenAir 2025</t>
  </si>
  <si>
    <t>2025/004/2/030</t>
  </si>
  <si>
    <t>20. FREE JAZZ FESTIVAL</t>
  </si>
  <si>
    <t>2025/004/2/001</t>
  </si>
  <si>
    <t>Domov Sedlec SPMP o.p.s. - divadelní kroužek</t>
  </si>
  <si>
    <t>2025/004/2/027</t>
  </si>
  <si>
    <t>Spolek Pro Břevnov</t>
  </si>
  <si>
    <t>Zažít Břevnov jinak 2025</t>
  </si>
  <si>
    <t>2025/004/2/035</t>
  </si>
  <si>
    <t>Unie českých pěveckých sborů</t>
  </si>
  <si>
    <t>Koncert středoškolských sborů a workshop v rámci festivalu Festa academica 2025</t>
  </si>
  <si>
    <t>2025/004/2/014</t>
  </si>
  <si>
    <t>Rytíři Koruny České, z.s.</t>
  </si>
  <si>
    <t>Rytířské turnaj králů</t>
  </si>
  <si>
    <t>2025/004/2/028</t>
  </si>
  <si>
    <t>Daniel Žalman</t>
  </si>
  <si>
    <t>Spolek Písnička - Taneční večery s československou populární hudbou 60.let</t>
  </si>
  <si>
    <t>2025/004/2/026</t>
  </si>
  <si>
    <t>Dagmar Poláková</t>
  </si>
  <si>
    <t>Zažít Hradčanskou jinak 2025</t>
  </si>
  <si>
    <t>2025/004/2/017</t>
  </si>
  <si>
    <t>Divadelní scéna Za školou</t>
  </si>
  <si>
    <t>2025/004/2/006</t>
  </si>
  <si>
    <t>Fokus Praha, z.ú.</t>
  </si>
  <si>
    <t>FokusArt: Ateliér duševní pohody</t>
  </si>
  <si>
    <t>2025/004/2/036</t>
  </si>
  <si>
    <t>Dožínková zahradní slavnost a výstava sochaře Richarda Fahrner</t>
  </si>
  <si>
    <t>2025/004/2/041</t>
  </si>
  <si>
    <t>Centrum Vzletná z.s.</t>
  </si>
  <si>
    <t>Zažít Hanspaulku jinak</t>
  </si>
  <si>
    <t>2025/004/2/044</t>
  </si>
  <si>
    <t>Lumpenkavárna s.r.o.</t>
  </si>
  <si>
    <t>Organizace a provoz výstav současného výtvarného umění v kavárně Cafe Prostoru_ v Národní technické knihovně NTK</t>
  </si>
  <si>
    <t>2025/004/2/031</t>
  </si>
  <si>
    <t>Status Fresh s.r.o.</t>
  </si>
  <si>
    <t>Živá Ořechovka – hudba, poezie a sousedská setkání v Besedě</t>
  </si>
  <si>
    <t>2025/004/2/011</t>
  </si>
  <si>
    <t>Zdenka Josefi</t>
  </si>
  <si>
    <t>Letní večer</t>
  </si>
  <si>
    <t>2025/004/2/013</t>
  </si>
  <si>
    <t>Dejvické divadlo, o.p.s.</t>
  </si>
  <si>
    <t>Podpora pravidelné činnosti folklórního souboru Rosénka</t>
  </si>
  <si>
    <t>2025/004/2/002</t>
  </si>
  <si>
    <t>2025/004/2/004</t>
  </si>
  <si>
    <t>Clogg"n"roll</t>
  </si>
  <si>
    <t>2025/004/2/009</t>
  </si>
  <si>
    <t>JEDL na Praze 6 v roce / 2025</t>
  </si>
  <si>
    <t>2025/004/1/047</t>
  </si>
  <si>
    <t>Program Entrance Gallery pro květen-prosinec 2025: Koloběh života</t>
  </si>
  <si>
    <t>2025/004/2/018</t>
  </si>
  <si>
    <t>Vzdělávací a kulturní centrum Broumov o.p.s.</t>
  </si>
  <si>
    <t>Ora et lege III</t>
  </si>
  <si>
    <t>2025/004/2/043</t>
  </si>
  <si>
    <t>Kolaborativní umělecké realizace v prostoru Čistírna1906</t>
  </si>
  <si>
    <t>2025/004/2/022</t>
  </si>
  <si>
    <t>Strakova sezóna Za školou</t>
  </si>
  <si>
    <t>2025/004/2/029</t>
  </si>
  <si>
    <t>Kultura pro komunitu 2025</t>
  </si>
  <si>
    <t>2025/004/2/045</t>
  </si>
  <si>
    <t>Podzimní violoncellový workshop 2025</t>
  </si>
  <si>
    <t>2025/004/2/042</t>
  </si>
  <si>
    <t>Tramsform II</t>
  </si>
  <si>
    <t>2025/004/2/024</t>
  </si>
  <si>
    <t>Fotograf 07 z.s.</t>
  </si>
  <si>
    <t>festival Fotograf Zone #15 Blízká setkání</t>
  </si>
  <si>
    <t>2025/004/2/049</t>
  </si>
  <si>
    <t>Poznej studentské kluby</t>
  </si>
  <si>
    <t>2025/004/2/037</t>
  </si>
  <si>
    <t>PRAHO! project, z.s.</t>
  </si>
  <si>
    <t>Praho! project: Dialog s městem</t>
  </si>
  <si>
    <t>2025/004/2/020</t>
  </si>
  <si>
    <t>Nadační fond na podporu rozvoje hospicového hnutí v ČR Umění doprovázet</t>
  </si>
  <si>
    <t>Hudba léčí i pomáhá....</t>
  </si>
  <si>
    <t>2025/004/2/023</t>
  </si>
  <si>
    <t>2025/004/2/034</t>
  </si>
  <si>
    <t>Tatiana Nikulina</t>
  </si>
  <si>
    <t>Hra “O Lese, Vrbce úzkolisté, Plameni a Zvonečku spáleništním”.</t>
  </si>
  <si>
    <t>2025/004/2/005</t>
  </si>
  <si>
    <t>Fontagon 2 s.r.o.</t>
  </si>
  <si>
    <t>Kulturní klub SouLadronka</t>
  </si>
  <si>
    <t>2025/004/2/033</t>
  </si>
  <si>
    <t>Václav Aulický, Petr Janoch: Ve znamení HIGH-TECH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</si>
</sst>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K_č_-;\-* #,##0.00\ _K_č_-;_-* &quot;-&quot;??\ _K_č_-;_-@_-"/>
    <numFmt numFmtId="164" formatCode="#,##0\ &quot;Kč&quot;"/>
    <numFmt numFmtId="165" formatCode="_-* #,##0\ _K_č_-;\-* #,##0\ _K_č_-;_-* &quot;-&quot;??\ _K_č_-;_-@_-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11"/>
      <color rgb="FF9C65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u/>
      <sz val="14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EEEEEE"/>
        <bgColor indexed="64"/>
      </patternFill>
    </fill>
    <fill>
      <patternFill patternType="solid">
        <fgColor theme="2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" fillId="0" borderId="15" applyNumberFormat="0" applyFill="0" applyAlignment="0" applyProtection="0"/>
    <xf numFmtId="43" fontId="1" fillId="0" borderId="0" applyFont="0" applyFill="0" applyBorder="0" applyAlignment="0" applyProtection="0"/>
    <xf numFmtId="0" fontId="4" fillId="20" borderId="0" applyNumberFormat="0" applyBorder="0" applyAlignment="0" applyProtection="0"/>
    <xf numFmtId="0" fontId="5" fillId="21" borderId="16" applyNumberFormat="0" applyAlignment="0" applyProtection="0"/>
    <xf numFmtId="0" fontId="6" fillId="0" borderId="17" applyNumberFormat="0" applyFill="0" applyAlignment="0" applyProtection="0"/>
    <xf numFmtId="0" fontId="7" fillId="0" borderId="18" applyNumberFormat="0" applyFill="0" applyAlignment="0" applyProtection="0"/>
    <xf numFmtId="0" fontId="8" fillId="0" borderId="19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22" borderId="0" applyNumberFormat="0" applyBorder="0" applyAlignment="0" applyProtection="0"/>
    <xf numFmtId="0" fontId="1" fillId="23" borderId="20" applyNumberFormat="0" applyFont="0" applyAlignment="0" applyProtection="0"/>
    <xf numFmtId="0" fontId="11" fillId="0" borderId="21" applyNumberFormat="0" applyFill="0" applyAlignment="0" applyProtection="0"/>
    <xf numFmtId="0" fontId="12" fillId="24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25" borderId="22" applyNumberFormat="0" applyAlignment="0" applyProtection="0"/>
    <xf numFmtId="0" fontId="15" fillId="26" borderId="22" applyNumberFormat="0" applyAlignment="0" applyProtection="0"/>
    <xf numFmtId="0" fontId="16" fillId="26" borderId="23" applyNumberFormat="0" applyAlignment="0" applyProtection="0"/>
    <xf numFmtId="0" fontId="17" fillId="0" borderId="0" applyNumberFormat="0" applyFill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</cellStyleXfs>
  <cellXfs count="6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18" fillId="0" borderId="0" xfId="0" applyFont="1"/>
    <xf numFmtId="0" fontId="18" fillId="0" borderId="0" xfId="0" applyFont="1" applyFill="1"/>
    <xf numFmtId="0" fontId="18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center" vertical="center"/>
    </xf>
    <xf numFmtId="164" fontId="18" fillId="0" borderId="2" xfId="0" applyNumberFormat="1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left" vertical="center" wrapText="1"/>
    </xf>
    <xf numFmtId="0" fontId="18" fillId="0" borderId="4" xfId="0" applyFont="1" applyFill="1" applyBorder="1" applyAlignment="1">
      <alignment horizontal="center" vertical="center"/>
    </xf>
    <xf numFmtId="164" fontId="18" fillId="0" borderId="4" xfId="0" applyNumberFormat="1" applyFont="1" applyFill="1" applyBorder="1" applyAlignment="1">
      <alignment horizontal="center" vertical="center"/>
    </xf>
    <xf numFmtId="3" fontId="19" fillId="0" borderId="6" xfId="0" applyNumberFormat="1" applyFont="1" applyBorder="1" applyAlignment="1">
      <alignment horizontal="center" vertical="center" wrapText="1"/>
    </xf>
    <xf numFmtId="3" fontId="19" fillId="0" borderId="7" xfId="0" applyNumberFormat="1" applyFont="1" applyBorder="1" applyAlignment="1">
      <alignment horizontal="center" vertical="center" wrapText="1"/>
    </xf>
    <xf numFmtId="0" fontId="0" fillId="0" borderId="8" xfId="0" applyBorder="1"/>
    <xf numFmtId="0" fontId="0" fillId="0" borderId="6" xfId="0" applyBorder="1"/>
    <xf numFmtId="164" fontId="19" fillId="0" borderId="6" xfId="0" applyNumberFormat="1" applyFont="1" applyBorder="1"/>
    <xf numFmtId="0" fontId="20" fillId="33" borderId="1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19" fillId="0" borderId="0" xfId="0" applyFont="1" applyBorder="1" applyAlignment="1">
      <alignment horizontal="center" wrapText="1"/>
    </xf>
    <xf numFmtId="3" fontId="19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164" fontId="19" fillId="0" borderId="0" xfId="0" applyNumberFormat="1" applyFont="1" applyBorder="1"/>
    <xf numFmtId="164" fontId="18" fillId="34" borderId="12" xfId="0" applyNumberFormat="1" applyFont="1" applyFill="1" applyBorder="1" applyAlignment="1">
      <alignment horizontal="center" vertical="center"/>
    </xf>
    <xf numFmtId="164" fontId="18" fillId="34" borderId="4" xfId="0" applyNumberFormat="1" applyFont="1" applyFill="1" applyBorder="1" applyAlignment="1">
      <alignment horizontal="center" vertical="center"/>
    </xf>
    <xf numFmtId="0" fontId="18" fillId="34" borderId="2" xfId="0" applyFont="1" applyFill="1" applyBorder="1" applyAlignment="1">
      <alignment horizontal="left" vertical="center" wrapText="1"/>
    </xf>
    <xf numFmtId="0" fontId="18" fillId="34" borderId="2" xfId="0" applyFont="1" applyFill="1" applyBorder="1" applyAlignment="1">
      <alignment horizontal="center" vertical="center"/>
    </xf>
    <xf numFmtId="164" fontId="18" fillId="34" borderId="2" xfId="0" applyNumberFormat="1" applyFont="1" applyFill="1" applyBorder="1" applyAlignment="1">
      <alignment horizontal="center" vertical="center"/>
    </xf>
    <xf numFmtId="0" fontId="22" fillId="34" borderId="2" xfId="0" applyFont="1" applyFill="1" applyBorder="1" applyAlignment="1">
      <alignment horizontal="left" vertical="center" wrapText="1"/>
    </xf>
    <xf numFmtId="0" fontId="22" fillId="34" borderId="2" xfId="0" applyFont="1" applyFill="1" applyBorder="1" applyAlignment="1">
      <alignment horizontal="center" vertical="center"/>
    </xf>
    <xf numFmtId="164" fontId="22" fillId="34" borderId="2" xfId="0" applyNumberFormat="1" applyFont="1" applyFill="1" applyBorder="1" applyAlignment="1">
      <alignment horizontal="center" vertical="center"/>
    </xf>
    <xf numFmtId="0" fontId="18" fillId="34" borderId="13" xfId="0" applyFont="1" applyFill="1" applyBorder="1" applyAlignment="1">
      <alignment horizontal="left" vertical="center" wrapText="1"/>
    </xf>
    <xf numFmtId="0" fontId="18" fillId="34" borderId="13" xfId="0" applyFont="1" applyFill="1" applyBorder="1" applyAlignment="1">
      <alignment horizontal="center" vertical="center"/>
    </xf>
    <xf numFmtId="164" fontId="18" fillId="34" borderId="13" xfId="0" applyNumberFormat="1" applyFont="1" applyFill="1" applyBorder="1" applyAlignment="1">
      <alignment horizontal="center" vertical="center"/>
    </xf>
    <xf numFmtId="165" fontId="1" fillId="0" borderId="0" xfId="20" applyNumberFormat="1" applyFont="1"/>
    <xf numFmtId="165" fontId="20" fillId="33" borderId="11" xfId="20" applyNumberFormat="1" applyFont="1" applyFill="1" applyBorder="1" applyAlignment="1">
      <alignment horizontal="center" vertical="center" wrapText="1"/>
    </xf>
    <xf numFmtId="165" fontId="18" fillId="0" borderId="9" xfId="20" applyNumberFormat="1" applyFont="1" applyFill="1" applyBorder="1" applyAlignment="1">
      <alignment horizontal="center" vertical="center"/>
    </xf>
    <xf numFmtId="165" fontId="18" fillId="0" borderId="5" xfId="20" applyNumberFormat="1" applyFont="1" applyFill="1" applyBorder="1" applyAlignment="1">
      <alignment horizontal="center" vertical="center"/>
    </xf>
    <xf numFmtId="165" fontId="1" fillId="0" borderId="0" xfId="20" applyNumberFormat="1" applyFont="1" applyBorder="1"/>
    <xf numFmtId="0" fontId="20" fillId="33" borderId="24" xfId="0" applyFont="1" applyFill="1" applyBorder="1" applyAlignment="1">
      <alignment horizontal="center" vertical="center" wrapText="1"/>
    </xf>
    <xf numFmtId="0" fontId="20" fillId="33" borderId="25" xfId="0" applyFont="1" applyFill="1" applyBorder="1" applyAlignment="1">
      <alignment horizontal="center" vertical="center" wrapText="1"/>
    </xf>
    <xf numFmtId="0" fontId="21" fillId="33" borderId="25" xfId="0" applyFont="1" applyFill="1" applyBorder="1" applyAlignment="1">
      <alignment horizontal="center" vertical="center" wrapText="1"/>
    </xf>
    <xf numFmtId="0" fontId="0" fillId="34" borderId="2" xfId="0" applyFill="1" applyBorder="1"/>
    <xf numFmtId="0" fontId="0" fillId="34" borderId="2" xfId="0" applyFill="1" applyBorder="1" applyAlignment="1">
      <alignment horizontal="center" vertical="center"/>
    </xf>
    <xf numFmtId="0" fontId="19" fillId="0" borderId="14" xfId="0" applyFont="1" applyBorder="1" applyAlignment="1">
      <alignment horizontal="center" wrapText="1"/>
    </xf>
    <xf numFmtId="0" fontId="23" fillId="0" borderId="0" xfId="0" applyFont="1" applyAlignment="1">
      <alignment horizontal="center"/>
    </xf>
    <xf numFmtId="0" fontId="20" fillId="33" borderId="28" xfId="0" applyFont="1" applyFill="1" applyBorder="1" applyAlignment="1">
      <alignment horizontal="center" vertical="center" wrapText="1"/>
    </xf>
    <xf numFmtId="0" fontId="0" fillId="34" borderId="26" xfId="0" applyFill="1" applyBorder="1"/>
    <xf numFmtId="0" fontId="18" fillId="34" borderId="29" xfId="0" applyFont="1" applyFill="1" applyBorder="1" applyAlignment="1">
      <alignment horizontal="center" vertical="center"/>
    </xf>
    <xf numFmtId="0" fontId="22" fillId="34" borderId="29" xfId="0" applyFont="1" applyFill="1" applyBorder="1" applyAlignment="1">
      <alignment horizontal="center" vertical="center"/>
    </xf>
    <xf numFmtId="0" fontId="18" fillId="34" borderId="26" xfId="0" applyFont="1" applyFill="1" applyBorder="1" applyAlignment="1">
      <alignment horizontal="center" vertical="center"/>
    </xf>
    <xf numFmtId="0" fontId="18" fillId="34" borderId="27" xfId="0" applyFont="1" applyFill="1" applyBorder="1" applyAlignment="1">
      <alignment horizontal="center" vertical="center"/>
    </xf>
    <xf numFmtId="0" fontId="18" fillId="0" borderId="30" xfId="0" applyFont="1" applyFill="1" applyBorder="1" applyAlignment="1">
      <alignment horizontal="center" vertical="center"/>
    </xf>
    <xf numFmtId="0" fontId="18" fillId="0" borderId="29" xfId="0" applyFont="1" applyFill="1" applyBorder="1" applyAlignment="1">
      <alignment horizontal="center" vertical="center"/>
    </xf>
    <xf numFmtId="0" fontId="18" fillId="0" borderId="26" xfId="0" applyFont="1" applyFill="1" applyBorder="1" applyAlignment="1">
      <alignment horizontal="center" vertical="center"/>
    </xf>
    <xf numFmtId="0" fontId="19" fillId="0" borderId="8" xfId="0" applyFont="1" applyBorder="1" applyAlignment="1">
      <alignment vertical="center"/>
    </xf>
    <xf numFmtId="0" fontId="0" fillId="34" borderId="1" xfId="0" applyFill="1" applyBorder="1"/>
    <xf numFmtId="165" fontId="18" fillId="34" borderId="9" xfId="20" applyNumberFormat="1" applyFont="1" applyFill="1" applyBorder="1" applyAlignment="1">
      <alignment horizontal="center" vertical="center"/>
    </xf>
    <xf numFmtId="165" fontId="18" fillId="34" borderId="5" xfId="20" applyNumberFormat="1" applyFont="1" applyFill="1" applyBorder="1" applyAlignment="1">
      <alignment horizontal="center" vertical="center"/>
    </xf>
    <xf numFmtId="0" fontId="18" fillId="34" borderId="1" xfId="0" applyFont="1" applyFill="1" applyBorder="1" applyAlignment="1">
      <alignment horizontal="left" vertical="center" wrapText="1"/>
    </xf>
    <xf numFmtId="0" fontId="22" fillId="34" borderId="1" xfId="0" applyFont="1" applyFill="1" applyBorder="1" applyAlignment="1">
      <alignment horizontal="left" vertical="center" wrapText="1"/>
    </xf>
    <xf numFmtId="165" fontId="22" fillId="34" borderId="5" xfId="20" applyNumberFormat="1" applyFont="1" applyFill="1" applyBorder="1" applyAlignment="1">
      <alignment horizontal="center" vertical="center"/>
    </xf>
    <xf numFmtId="0" fontId="18" fillId="34" borderId="31" xfId="0" applyFont="1" applyFill="1" applyBorder="1" applyAlignment="1">
      <alignment horizontal="left" vertical="center" wrapText="1"/>
    </xf>
    <xf numFmtId="165" fontId="18" fillId="34" borderId="32" xfId="20" applyNumberFormat="1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9" fillId="0" borderId="8" xfId="0" applyFont="1" applyBorder="1" applyAlignment="1">
      <alignment horizontal="center" wrapText="1"/>
    </xf>
    <xf numFmtId="165" fontId="1" fillId="0" borderId="7" xfId="20" applyNumberFormat="1" applyFont="1" applyBorder="1"/>
  </cellXfs>
  <cellStyles count="43">
    <cellStyle name="20 % – Zvýraznění1" xfId="1" builtinId="30" customBuiltin="1"/>
    <cellStyle name="20 % – Zvýraznění2" xfId="2" builtinId="34" customBuiltin="1"/>
    <cellStyle name="20 % – Zvýraznění3" xfId="3" builtinId="38" customBuiltin="1"/>
    <cellStyle name="20 % – Zvýraznění4" xfId="4" builtinId="42" customBuiltin="1"/>
    <cellStyle name="20 % – Zvýraznění5" xfId="5" builtinId="46" customBuiltin="1"/>
    <cellStyle name="20 % – Zvýraznění6" xfId="6" builtinId="50" customBuiltin="1"/>
    <cellStyle name="40 % – Zvýraznění1" xfId="7" builtinId="31" customBuiltin="1"/>
    <cellStyle name="40 % – Zvýraznění2" xfId="8" builtinId="35" customBuiltin="1"/>
    <cellStyle name="40 % – Zvýraznění3" xfId="9" builtinId="39" customBuiltin="1"/>
    <cellStyle name="40 % – Zvýraznění4" xfId="10" builtinId="43" customBuiltin="1"/>
    <cellStyle name="40 % – Zvýraznění5" xfId="11" builtinId="47" customBuiltin="1"/>
    <cellStyle name="40 % – Zvýraznění6" xfId="12" builtinId="51" customBuiltin="1"/>
    <cellStyle name="60 % – Zvýraznění1" xfId="13" builtinId="32" customBuiltin="1"/>
    <cellStyle name="60 % – Zvýraznění2" xfId="14" builtinId="36" customBuiltin="1"/>
    <cellStyle name="60 % – Zvýraznění3" xfId="15" builtinId="40" customBuiltin="1"/>
    <cellStyle name="60 % – Zvýraznění4" xfId="16" builtinId="44" customBuiltin="1"/>
    <cellStyle name="60 % – Zvýraznění5" xfId="17" builtinId="48" customBuiltin="1"/>
    <cellStyle name="60 % – Zvýraznění6" xfId="18" builtinId="52" customBuiltin="1"/>
    <cellStyle name="Celkem" xfId="19" builtinId="25" customBuiltin="1"/>
    <cellStyle name="Čárka" xfId="20" builtinId="3"/>
    <cellStyle name="Chybně" xfId="21" builtinId="27" customBuiltin="1"/>
    <cellStyle name="Kontrolní buňka" xfId="22" builtinId="23" customBuiltin="1"/>
    <cellStyle name="Nadpis 1" xfId="23" builtinId="16" customBuiltin="1"/>
    <cellStyle name="Nadpis 2" xfId="24" builtinId="17" customBuiltin="1"/>
    <cellStyle name="Nadpis 3" xfId="25" builtinId="18" customBuiltin="1"/>
    <cellStyle name="Nadpis 4" xfId="26" builtinId="19" customBuiltin="1"/>
    <cellStyle name="Název" xfId="27" builtinId="15" customBuiltin="1"/>
    <cellStyle name="Neutrální" xfId="28" builtinId="28" customBuiltin="1"/>
    <cellStyle name="Normální" xfId="0" builtinId="0"/>
    <cellStyle name="Poznámka" xfId="29" builtinId="10" customBuiltin="1"/>
    <cellStyle name="Propojená buňka" xfId="30" builtinId="24" customBuiltin="1"/>
    <cellStyle name="Správně" xfId="31" builtinId="26" customBuiltin="1"/>
    <cellStyle name="Text upozornění" xfId="32" builtinId="11" customBuiltin="1"/>
    <cellStyle name="Vstup" xfId="33" builtinId="20" customBuiltin="1"/>
    <cellStyle name="Výpočet" xfId="34" builtinId="22" customBuiltin="1"/>
    <cellStyle name="Výstup" xfId="35" builtinId="21" customBuiltin="1"/>
    <cellStyle name="Vysvětlující text" xfId="36" builtinId="53" customBuiltin="1"/>
    <cellStyle name="Zvýraznění 1" xfId="37" builtinId="29" customBuiltin="1"/>
    <cellStyle name="Zvýraznění 2" xfId="38" builtinId="33" customBuiltin="1"/>
    <cellStyle name="Zvýraznění 3" xfId="39" builtinId="37" customBuiltin="1"/>
    <cellStyle name="Zvýraznění 4" xfId="40" builtinId="41" customBuiltin="1"/>
    <cellStyle name="Zvýraznění 5" xfId="41" builtinId="45" customBuiltin="1"/>
    <cellStyle name="Zvýraznění 6" xfId="42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0"/>
  <sheetViews>
    <sheetView tabSelected="1" topLeftCell="B1" zoomScale="80" zoomScaleNormal="80" workbookViewId="0">
      <selection activeCell="N14" sqref="N14"/>
    </sheetView>
  </sheetViews>
  <sheetFormatPr defaultRowHeight="15" x14ac:dyDescent="0.25"/>
  <cols>
    <col min="1" max="1" width="16.28515625" bestFit="1" customWidth="1"/>
    <col min="2" max="2" width="42.5703125" style="2" customWidth="1"/>
    <col min="3" max="3" width="57.5703125" style="2" customWidth="1"/>
    <col min="4" max="4" width="12.140625" customWidth="1"/>
    <col min="5" max="5" width="13.28515625" customWidth="1"/>
    <col min="6" max="6" width="11.28515625" customWidth="1"/>
    <col min="7" max="7" width="12" customWidth="1"/>
    <col min="8" max="8" width="16.140625" customWidth="1"/>
    <col min="9" max="9" width="19" customWidth="1"/>
    <col min="10" max="10" width="16.7109375" style="33" bestFit="1" customWidth="1"/>
  </cols>
  <sheetData>
    <row r="1" spans="1:10" ht="18.75" x14ac:dyDescent="0.3">
      <c r="A1" s="44" t="s">
        <v>30</v>
      </c>
      <c r="B1" s="44"/>
      <c r="C1" s="44"/>
      <c r="D1" s="44"/>
      <c r="E1" s="44"/>
      <c r="F1" s="44"/>
      <c r="G1" s="44"/>
      <c r="H1" s="44"/>
      <c r="I1" s="44"/>
      <c r="J1" s="44"/>
    </row>
    <row r="2" spans="1:10" ht="15.75" thickBot="1" x14ac:dyDescent="0.3">
      <c r="A2" s="1"/>
    </row>
    <row r="3" spans="1:10" s="3" customFormat="1" ht="63.75" customHeight="1" thickBot="1" x14ac:dyDescent="0.3">
      <c r="A3" s="45" t="s">
        <v>2</v>
      </c>
      <c r="B3" s="38" t="s">
        <v>3</v>
      </c>
      <c r="C3" s="39" t="s">
        <v>0</v>
      </c>
      <c r="D3" s="39" t="s">
        <v>1</v>
      </c>
      <c r="E3" s="39" t="s">
        <v>29</v>
      </c>
      <c r="F3" s="40" t="s">
        <v>8</v>
      </c>
      <c r="G3" s="39" t="s">
        <v>4</v>
      </c>
      <c r="H3" s="16" t="s">
        <v>5</v>
      </c>
      <c r="I3" s="16" t="s">
        <v>6</v>
      </c>
      <c r="J3" s="34" t="s">
        <v>7</v>
      </c>
    </row>
    <row r="4" spans="1:10" s="4" customFormat="1" ht="15.75" x14ac:dyDescent="0.25">
      <c r="A4" s="46" t="s">
        <v>32</v>
      </c>
      <c r="B4" s="55" t="s">
        <v>31</v>
      </c>
      <c r="C4" s="41" t="s">
        <v>33</v>
      </c>
      <c r="D4" s="41">
        <v>980000</v>
      </c>
      <c r="E4" s="41">
        <v>150000</v>
      </c>
      <c r="F4" s="41">
        <v>91.555555555555998</v>
      </c>
      <c r="G4" s="42">
        <v>93</v>
      </c>
      <c r="H4" s="22">
        <f t="shared" ref="H4:H26" si="0">(E4*F4)/100</f>
        <v>137333.33333333398</v>
      </c>
      <c r="I4" s="23">
        <f t="shared" ref="I4:I24" si="1">ROUND(H4,-2)</f>
        <v>137300</v>
      </c>
      <c r="J4" s="56">
        <f>2000000-I4</f>
        <v>1862700</v>
      </c>
    </row>
    <row r="5" spans="1:10" s="4" customFormat="1" ht="15.75" x14ac:dyDescent="0.25">
      <c r="A5" s="46" t="s">
        <v>34</v>
      </c>
      <c r="B5" s="55" t="s">
        <v>35</v>
      </c>
      <c r="C5" s="41" t="s">
        <v>36</v>
      </c>
      <c r="D5" s="41">
        <v>4990000</v>
      </c>
      <c r="E5" s="41">
        <v>499000</v>
      </c>
      <c r="F5" s="41">
        <v>90.333333333333002</v>
      </c>
      <c r="G5" s="42">
        <v>93</v>
      </c>
      <c r="H5" s="26">
        <f t="shared" si="0"/>
        <v>450763.33333333163</v>
      </c>
      <c r="I5" s="26">
        <f t="shared" si="1"/>
        <v>450800</v>
      </c>
      <c r="J5" s="57">
        <f t="shared" ref="J5:J26" si="2">J4-I5</f>
        <v>1411900</v>
      </c>
    </row>
    <row r="6" spans="1:10" s="4" customFormat="1" ht="15.75" x14ac:dyDescent="0.25">
      <c r="A6" s="46" t="s">
        <v>37</v>
      </c>
      <c r="B6" s="55" t="s">
        <v>12</v>
      </c>
      <c r="C6" s="41" t="s">
        <v>38</v>
      </c>
      <c r="D6" s="41">
        <v>471000</v>
      </c>
      <c r="E6" s="41">
        <v>255000</v>
      </c>
      <c r="F6" s="41">
        <v>83.333333333333002</v>
      </c>
      <c r="G6" s="42">
        <v>90</v>
      </c>
      <c r="H6" s="26">
        <f t="shared" si="0"/>
        <v>212499.99999999916</v>
      </c>
      <c r="I6" s="26">
        <f t="shared" si="1"/>
        <v>212500</v>
      </c>
      <c r="J6" s="57">
        <f t="shared" si="2"/>
        <v>1199400</v>
      </c>
    </row>
    <row r="7" spans="1:10" s="4" customFormat="1" ht="15.75" x14ac:dyDescent="0.25">
      <c r="A7" s="47" t="s">
        <v>39</v>
      </c>
      <c r="B7" s="58" t="s">
        <v>40</v>
      </c>
      <c r="C7" s="24" t="s">
        <v>41</v>
      </c>
      <c r="D7" s="25">
        <v>117000</v>
      </c>
      <c r="E7" s="25">
        <v>80000</v>
      </c>
      <c r="F7" s="25">
        <v>84.25</v>
      </c>
      <c r="G7" s="25">
        <v>89.5</v>
      </c>
      <c r="H7" s="26">
        <f t="shared" si="0"/>
        <v>67400</v>
      </c>
      <c r="I7" s="26">
        <f t="shared" si="1"/>
        <v>67400</v>
      </c>
      <c r="J7" s="57">
        <f t="shared" si="2"/>
        <v>1132000</v>
      </c>
    </row>
    <row r="8" spans="1:10" s="4" customFormat="1" ht="15.75" x14ac:dyDescent="0.25">
      <c r="A8" s="47" t="s">
        <v>42</v>
      </c>
      <c r="B8" s="58" t="s">
        <v>43</v>
      </c>
      <c r="C8" s="24" t="s">
        <v>44</v>
      </c>
      <c r="D8" s="25">
        <v>130000</v>
      </c>
      <c r="E8" s="25">
        <v>30000</v>
      </c>
      <c r="F8" s="25">
        <v>84.555555555555998</v>
      </c>
      <c r="G8" s="25">
        <v>87</v>
      </c>
      <c r="H8" s="26">
        <f t="shared" si="0"/>
        <v>25366.666666666799</v>
      </c>
      <c r="I8" s="26">
        <f t="shared" si="1"/>
        <v>25400</v>
      </c>
      <c r="J8" s="57">
        <f t="shared" si="2"/>
        <v>1106600</v>
      </c>
    </row>
    <row r="9" spans="1:10" s="4" customFormat="1" ht="15.75" x14ac:dyDescent="0.25">
      <c r="A9" s="47" t="s">
        <v>45</v>
      </c>
      <c r="B9" s="58" t="s">
        <v>14</v>
      </c>
      <c r="C9" s="24" t="s">
        <v>46</v>
      </c>
      <c r="D9" s="25">
        <v>60000</v>
      </c>
      <c r="E9" s="25">
        <v>54000</v>
      </c>
      <c r="F9" s="25">
        <v>86</v>
      </c>
      <c r="G9" s="25">
        <v>86</v>
      </c>
      <c r="H9" s="26">
        <f t="shared" si="0"/>
        <v>46440</v>
      </c>
      <c r="I9" s="26">
        <f t="shared" si="1"/>
        <v>46400</v>
      </c>
      <c r="J9" s="57">
        <f t="shared" si="2"/>
        <v>1060200</v>
      </c>
    </row>
    <row r="10" spans="1:10" s="4" customFormat="1" ht="31.5" x14ac:dyDescent="0.25">
      <c r="A10" s="47" t="s">
        <v>47</v>
      </c>
      <c r="B10" s="58" t="s">
        <v>48</v>
      </c>
      <c r="C10" s="24" t="s">
        <v>49</v>
      </c>
      <c r="D10" s="25">
        <v>125000</v>
      </c>
      <c r="E10" s="25">
        <v>55000</v>
      </c>
      <c r="F10" s="25">
        <v>83.888888888888999</v>
      </c>
      <c r="G10" s="25">
        <v>85</v>
      </c>
      <c r="H10" s="26">
        <f t="shared" si="0"/>
        <v>46138.888888888949</v>
      </c>
      <c r="I10" s="26">
        <f t="shared" si="1"/>
        <v>46100</v>
      </c>
      <c r="J10" s="57">
        <f t="shared" si="2"/>
        <v>1014100</v>
      </c>
    </row>
    <row r="11" spans="1:10" s="4" customFormat="1" ht="15.75" x14ac:dyDescent="0.25">
      <c r="A11" s="47" t="s">
        <v>50</v>
      </c>
      <c r="B11" s="58" t="s">
        <v>51</v>
      </c>
      <c r="C11" s="24" t="s">
        <v>52</v>
      </c>
      <c r="D11" s="25">
        <v>51000</v>
      </c>
      <c r="E11" s="25">
        <v>15000</v>
      </c>
      <c r="F11" s="25">
        <v>79</v>
      </c>
      <c r="G11" s="25">
        <v>85</v>
      </c>
      <c r="H11" s="26">
        <f t="shared" si="0"/>
        <v>11850</v>
      </c>
      <c r="I11" s="26">
        <f t="shared" si="1"/>
        <v>11900</v>
      </c>
      <c r="J11" s="57">
        <f t="shared" si="2"/>
        <v>1002200</v>
      </c>
    </row>
    <row r="12" spans="1:10" s="4" customFormat="1" ht="15.75" x14ac:dyDescent="0.25">
      <c r="A12" s="47" t="s">
        <v>53</v>
      </c>
      <c r="B12" s="58" t="s">
        <v>54</v>
      </c>
      <c r="C12" s="24" t="s">
        <v>55</v>
      </c>
      <c r="D12" s="25">
        <v>38000</v>
      </c>
      <c r="E12" s="25">
        <v>32000</v>
      </c>
      <c r="F12" s="25">
        <v>77.888888888888999</v>
      </c>
      <c r="G12" s="25">
        <v>85</v>
      </c>
      <c r="H12" s="26">
        <f t="shared" si="0"/>
        <v>24924.444444444478</v>
      </c>
      <c r="I12" s="26">
        <f t="shared" si="1"/>
        <v>24900</v>
      </c>
      <c r="J12" s="57">
        <f t="shared" si="2"/>
        <v>977300</v>
      </c>
    </row>
    <row r="13" spans="1:10" s="4" customFormat="1" ht="15.75" x14ac:dyDescent="0.25">
      <c r="A13" s="47" t="s">
        <v>56</v>
      </c>
      <c r="B13" s="58" t="s">
        <v>23</v>
      </c>
      <c r="C13" s="24" t="s">
        <v>24</v>
      </c>
      <c r="D13" s="25">
        <v>181000</v>
      </c>
      <c r="E13" s="25">
        <v>81000</v>
      </c>
      <c r="F13" s="25">
        <v>76.111111111111001</v>
      </c>
      <c r="G13" s="25">
        <v>85</v>
      </c>
      <c r="H13" s="26">
        <f t="shared" si="0"/>
        <v>61649.999999999905</v>
      </c>
      <c r="I13" s="26">
        <f t="shared" si="1"/>
        <v>61600</v>
      </c>
      <c r="J13" s="57">
        <f t="shared" si="2"/>
        <v>915700</v>
      </c>
    </row>
    <row r="14" spans="1:10" s="4" customFormat="1" ht="15.75" x14ac:dyDescent="0.25">
      <c r="A14" s="48" t="s">
        <v>57</v>
      </c>
      <c r="B14" s="59" t="s">
        <v>58</v>
      </c>
      <c r="C14" s="27" t="s">
        <v>59</v>
      </c>
      <c r="D14" s="28">
        <v>112000</v>
      </c>
      <c r="E14" s="28">
        <v>98000</v>
      </c>
      <c r="F14" s="28">
        <v>77.666666666666998</v>
      </c>
      <c r="G14" s="28">
        <v>84</v>
      </c>
      <c r="H14" s="29">
        <f t="shared" si="0"/>
        <v>76113.333333333663</v>
      </c>
      <c r="I14" s="26">
        <f t="shared" si="1"/>
        <v>76100</v>
      </c>
      <c r="J14" s="60">
        <f t="shared" si="2"/>
        <v>839600</v>
      </c>
    </row>
    <row r="15" spans="1:10" s="4" customFormat="1" ht="15.75" x14ac:dyDescent="0.25">
      <c r="A15" s="47" t="s">
        <v>60</v>
      </c>
      <c r="B15" s="58" t="s">
        <v>61</v>
      </c>
      <c r="C15" s="24" t="s">
        <v>62</v>
      </c>
      <c r="D15" s="25">
        <v>237000</v>
      </c>
      <c r="E15" s="25">
        <v>95000</v>
      </c>
      <c r="F15" s="25">
        <v>82.222222222222001</v>
      </c>
      <c r="G15" s="25">
        <v>83</v>
      </c>
      <c r="H15" s="26">
        <f t="shared" si="0"/>
        <v>78111.111111110906</v>
      </c>
      <c r="I15" s="26">
        <f t="shared" si="1"/>
        <v>78100</v>
      </c>
      <c r="J15" s="57">
        <f t="shared" si="2"/>
        <v>761500</v>
      </c>
    </row>
    <row r="16" spans="1:10" s="4" customFormat="1" ht="15.75" x14ac:dyDescent="0.25">
      <c r="A16" s="47" t="s">
        <v>63</v>
      </c>
      <c r="B16" s="58" t="s">
        <v>9</v>
      </c>
      <c r="C16" s="24" t="s">
        <v>28</v>
      </c>
      <c r="D16" s="25">
        <v>39000</v>
      </c>
      <c r="E16" s="25">
        <v>30000</v>
      </c>
      <c r="F16" s="25">
        <v>79.222222222222001</v>
      </c>
      <c r="G16" s="25">
        <v>83</v>
      </c>
      <c r="H16" s="26">
        <f t="shared" si="0"/>
        <v>23766.666666666599</v>
      </c>
      <c r="I16" s="26">
        <f t="shared" si="1"/>
        <v>23800</v>
      </c>
      <c r="J16" s="57">
        <f t="shared" si="2"/>
        <v>737700</v>
      </c>
    </row>
    <row r="17" spans="1:10" s="4" customFormat="1" ht="15.75" x14ac:dyDescent="0.25">
      <c r="A17" s="47" t="s">
        <v>64</v>
      </c>
      <c r="B17" s="58" t="s">
        <v>65</v>
      </c>
      <c r="C17" s="24" t="s">
        <v>66</v>
      </c>
      <c r="D17" s="25">
        <v>47300</v>
      </c>
      <c r="E17" s="25">
        <v>20000</v>
      </c>
      <c r="F17" s="25">
        <v>77.333333333333002</v>
      </c>
      <c r="G17" s="25">
        <v>83</v>
      </c>
      <c r="H17" s="26">
        <f t="shared" si="0"/>
        <v>15466.666666666601</v>
      </c>
      <c r="I17" s="26">
        <f t="shared" si="1"/>
        <v>15500</v>
      </c>
      <c r="J17" s="57">
        <f t="shared" si="2"/>
        <v>722200</v>
      </c>
    </row>
    <row r="18" spans="1:10" s="4" customFormat="1" ht="15.75" x14ac:dyDescent="0.25">
      <c r="A18" s="47" t="s">
        <v>67</v>
      </c>
      <c r="B18" s="58" t="s">
        <v>68</v>
      </c>
      <c r="C18" s="24" t="s">
        <v>69</v>
      </c>
      <c r="D18" s="25">
        <v>392000</v>
      </c>
      <c r="E18" s="25">
        <v>192000</v>
      </c>
      <c r="F18" s="25">
        <v>80</v>
      </c>
      <c r="G18" s="25">
        <v>82.5</v>
      </c>
      <c r="H18" s="26">
        <f t="shared" si="0"/>
        <v>153600</v>
      </c>
      <c r="I18" s="26">
        <f t="shared" si="1"/>
        <v>153600</v>
      </c>
      <c r="J18" s="57">
        <f t="shared" si="2"/>
        <v>568600</v>
      </c>
    </row>
    <row r="19" spans="1:10" s="4" customFormat="1" ht="15.75" x14ac:dyDescent="0.25">
      <c r="A19" s="47" t="s">
        <v>70</v>
      </c>
      <c r="B19" s="58" t="s">
        <v>71</v>
      </c>
      <c r="C19" s="24" t="s">
        <v>72</v>
      </c>
      <c r="D19" s="25">
        <v>150000</v>
      </c>
      <c r="E19" s="25">
        <v>118000</v>
      </c>
      <c r="F19" s="25">
        <v>80.888888888888999</v>
      </c>
      <c r="G19" s="25">
        <v>82</v>
      </c>
      <c r="H19" s="26">
        <f t="shared" si="0"/>
        <v>95448.888888889007</v>
      </c>
      <c r="I19" s="26">
        <f t="shared" si="1"/>
        <v>95400</v>
      </c>
      <c r="J19" s="57">
        <f t="shared" si="2"/>
        <v>473200</v>
      </c>
    </row>
    <row r="20" spans="1:10" s="4" customFormat="1" ht="15.75" x14ac:dyDescent="0.25">
      <c r="A20" s="47" t="s">
        <v>73</v>
      </c>
      <c r="B20" s="58" t="s">
        <v>18</v>
      </c>
      <c r="C20" s="24" t="s">
        <v>74</v>
      </c>
      <c r="D20" s="25">
        <v>1537000</v>
      </c>
      <c r="E20" s="25">
        <v>235000</v>
      </c>
      <c r="F20" s="25">
        <v>74.222222222222001</v>
      </c>
      <c r="G20" s="25">
        <v>82</v>
      </c>
      <c r="H20" s="26">
        <f t="shared" si="0"/>
        <v>174422.22222222172</v>
      </c>
      <c r="I20" s="26">
        <f t="shared" si="1"/>
        <v>174400</v>
      </c>
      <c r="J20" s="57">
        <f t="shared" si="2"/>
        <v>298800</v>
      </c>
    </row>
    <row r="21" spans="1:10" s="4" customFormat="1" ht="15.75" x14ac:dyDescent="0.25">
      <c r="A21" s="47" t="s">
        <v>75</v>
      </c>
      <c r="B21" s="58" t="s">
        <v>27</v>
      </c>
      <c r="C21" s="24" t="s">
        <v>76</v>
      </c>
      <c r="D21" s="25">
        <v>304000</v>
      </c>
      <c r="E21" s="25">
        <v>139000</v>
      </c>
      <c r="F21" s="25">
        <v>76.888888888888999</v>
      </c>
      <c r="G21" s="25">
        <v>80</v>
      </c>
      <c r="H21" s="26">
        <f t="shared" si="0"/>
        <v>106875.55555555571</v>
      </c>
      <c r="I21" s="26">
        <f t="shared" si="1"/>
        <v>106900</v>
      </c>
      <c r="J21" s="57">
        <f t="shared" si="2"/>
        <v>191900</v>
      </c>
    </row>
    <row r="22" spans="1:10" s="4" customFormat="1" ht="15.75" x14ac:dyDescent="0.25">
      <c r="A22" s="47" t="s">
        <v>77</v>
      </c>
      <c r="B22" s="58" t="s">
        <v>15</v>
      </c>
      <c r="C22" s="24" t="s">
        <v>78</v>
      </c>
      <c r="D22" s="25">
        <v>44500</v>
      </c>
      <c r="E22" s="25">
        <v>40000</v>
      </c>
      <c r="F22" s="25">
        <v>79.444444444444002</v>
      </c>
      <c r="G22" s="25">
        <v>79</v>
      </c>
      <c r="H22" s="26">
        <f t="shared" si="0"/>
        <v>31777.777777777603</v>
      </c>
      <c r="I22" s="26">
        <f t="shared" si="1"/>
        <v>31800</v>
      </c>
      <c r="J22" s="57">
        <f t="shared" si="2"/>
        <v>160100</v>
      </c>
    </row>
    <row r="23" spans="1:10" s="4" customFormat="1" ht="15.75" x14ac:dyDescent="0.25">
      <c r="A23" s="47" t="s">
        <v>79</v>
      </c>
      <c r="B23" s="58" t="s">
        <v>80</v>
      </c>
      <c r="C23" s="24" t="s">
        <v>81</v>
      </c>
      <c r="D23" s="25">
        <v>83500</v>
      </c>
      <c r="E23" s="25">
        <v>75000</v>
      </c>
      <c r="F23" s="25">
        <v>78.444444444444002</v>
      </c>
      <c r="G23" s="25">
        <v>78</v>
      </c>
      <c r="H23" s="26">
        <f t="shared" si="0"/>
        <v>58833.333333333001</v>
      </c>
      <c r="I23" s="26">
        <f t="shared" si="1"/>
        <v>58800</v>
      </c>
      <c r="J23" s="57">
        <f t="shared" si="2"/>
        <v>101300</v>
      </c>
    </row>
    <row r="24" spans="1:10" s="4" customFormat="1" ht="31.5" x14ac:dyDescent="0.25">
      <c r="A24" s="49" t="s">
        <v>82</v>
      </c>
      <c r="B24" s="58" t="s">
        <v>83</v>
      </c>
      <c r="C24" s="24" t="s">
        <v>84</v>
      </c>
      <c r="D24" s="25">
        <v>76000</v>
      </c>
      <c r="E24" s="25">
        <v>50000</v>
      </c>
      <c r="F24" s="25">
        <v>76.333333333333002</v>
      </c>
      <c r="G24" s="25">
        <v>78</v>
      </c>
      <c r="H24" s="26">
        <f t="shared" si="0"/>
        <v>38166.666666666504</v>
      </c>
      <c r="I24" s="26">
        <f t="shared" si="1"/>
        <v>38200</v>
      </c>
      <c r="J24" s="57">
        <f t="shared" si="2"/>
        <v>63100</v>
      </c>
    </row>
    <row r="25" spans="1:10" s="4" customFormat="1" ht="16.5" thickBot="1" x14ac:dyDescent="0.3">
      <c r="A25" s="50" t="s">
        <v>85</v>
      </c>
      <c r="B25" s="61" t="s">
        <v>86</v>
      </c>
      <c r="C25" s="30" t="s">
        <v>87</v>
      </c>
      <c r="D25" s="31">
        <v>250000</v>
      </c>
      <c r="E25" s="31">
        <v>100000</v>
      </c>
      <c r="F25" s="31">
        <v>76.222222222222001</v>
      </c>
      <c r="G25" s="31">
        <v>77</v>
      </c>
      <c r="H25" s="32">
        <f t="shared" si="0"/>
        <v>76222.222222222001</v>
      </c>
      <c r="I25" s="32">
        <v>63100</v>
      </c>
      <c r="J25" s="62">
        <f t="shared" si="2"/>
        <v>0</v>
      </c>
    </row>
    <row r="26" spans="1:10" s="4" customFormat="1" ht="31.5" x14ac:dyDescent="0.25">
      <c r="A26" s="51" t="s">
        <v>88</v>
      </c>
      <c r="B26" s="63" t="s">
        <v>89</v>
      </c>
      <c r="C26" s="8" t="s">
        <v>90</v>
      </c>
      <c r="D26" s="9">
        <v>52262</v>
      </c>
      <c r="E26" s="9">
        <v>39262</v>
      </c>
      <c r="F26" s="9">
        <v>74.222222222222001</v>
      </c>
      <c r="G26" s="9">
        <v>76</v>
      </c>
      <c r="H26" s="10">
        <f t="shared" si="0"/>
        <v>29141.128888888801</v>
      </c>
      <c r="I26" s="10">
        <f t="shared" ref="I26:I53" si="3">ROUND(H26,-2)</f>
        <v>29100</v>
      </c>
      <c r="J26" s="35">
        <f t="shared" si="2"/>
        <v>-29100</v>
      </c>
    </row>
    <row r="27" spans="1:10" s="4" customFormat="1" ht="15.75" x14ac:dyDescent="0.25">
      <c r="A27" s="52" t="s">
        <v>91</v>
      </c>
      <c r="B27" s="64" t="s">
        <v>92</v>
      </c>
      <c r="C27" s="5" t="s">
        <v>93</v>
      </c>
      <c r="D27" s="6">
        <v>142000</v>
      </c>
      <c r="E27" s="6">
        <v>110000</v>
      </c>
      <c r="F27" s="6">
        <v>74.666666666666998</v>
      </c>
      <c r="G27" s="6">
        <v>75</v>
      </c>
      <c r="H27" s="7">
        <f t="shared" ref="H27:H53" si="4">(E27*F27)/100</f>
        <v>82133.333333333692</v>
      </c>
      <c r="I27" s="7">
        <f t="shared" si="3"/>
        <v>82100</v>
      </c>
      <c r="J27" s="36">
        <f t="shared" ref="J27:J53" si="5">J26-I27</f>
        <v>-111200</v>
      </c>
    </row>
    <row r="28" spans="1:10" s="4" customFormat="1" ht="15.75" x14ac:dyDescent="0.25">
      <c r="A28" s="52" t="s">
        <v>94</v>
      </c>
      <c r="B28" s="64" t="s">
        <v>19</v>
      </c>
      <c r="C28" s="5" t="s">
        <v>95</v>
      </c>
      <c r="D28" s="6">
        <v>290450</v>
      </c>
      <c r="E28" s="6">
        <v>154550</v>
      </c>
      <c r="F28" s="6">
        <v>74.555555555555998</v>
      </c>
      <c r="G28" s="6">
        <v>75</v>
      </c>
      <c r="H28" s="7">
        <f t="shared" si="4"/>
        <v>115225.61111111179</v>
      </c>
      <c r="I28" s="7">
        <f t="shared" si="3"/>
        <v>115200</v>
      </c>
      <c r="J28" s="36">
        <f t="shared" si="5"/>
        <v>-226400</v>
      </c>
    </row>
    <row r="29" spans="1:10" s="4" customFormat="1" ht="15.75" x14ac:dyDescent="0.25">
      <c r="A29" s="52" t="s">
        <v>96</v>
      </c>
      <c r="B29" s="64" t="s">
        <v>97</v>
      </c>
      <c r="C29" s="5" t="s">
        <v>98</v>
      </c>
      <c r="D29" s="6">
        <v>35700</v>
      </c>
      <c r="E29" s="6">
        <v>21700</v>
      </c>
      <c r="F29" s="6">
        <v>73.888888888888999</v>
      </c>
      <c r="G29" s="6">
        <v>75</v>
      </c>
      <c r="H29" s="7">
        <f t="shared" si="4"/>
        <v>16033.888888888912</v>
      </c>
      <c r="I29" s="7">
        <f t="shared" si="3"/>
        <v>16000</v>
      </c>
      <c r="J29" s="36">
        <f t="shared" si="5"/>
        <v>-242400</v>
      </c>
    </row>
    <row r="30" spans="1:10" s="4" customFormat="1" ht="31.5" x14ac:dyDescent="0.25">
      <c r="A30" s="52" t="s">
        <v>99</v>
      </c>
      <c r="B30" s="64" t="s">
        <v>17</v>
      </c>
      <c r="C30" s="5" t="s">
        <v>100</v>
      </c>
      <c r="D30" s="6">
        <v>91000</v>
      </c>
      <c r="E30" s="6">
        <v>81500</v>
      </c>
      <c r="F30" s="6">
        <v>72.777777777777999</v>
      </c>
      <c r="G30" s="6">
        <v>75</v>
      </c>
      <c r="H30" s="7">
        <f t="shared" si="4"/>
        <v>59313.888888889065</v>
      </c>
      <c r="I30" s="7">
        <f t="shared" si="3"/>
        <v>59300</v>
      </c>
      <c r="J30" s="36">
        <f t="shared" si="5"/>
        <v>-301700</v>
      </c>
    </row>
    <row r="31" spans="1:10" s="4" customFormat="1" ht="15.75" x14ac:dyDescent="0.25">
      <c r="A31" s="52" t="s">
        <v>101</v>
      </c>
      <c r="B31" s="64" t="s">
        <v>102</v>
      </c>
      <c r="C31" s="5" t="s">
        <v>103</v>
      </c>
      <c r="D31" s="6">
        <v>158900</v>
      </c>
      <c r="E31" s="6">
        <v>143000</v>
      </c>
      <c r="F31" s="6">
        <v>71.222222222222001</v>
      </c>
      <c r="G31" s="6">
        <v>75</v>
      </c>
      <c r="H31" s="7">
        <f t="shared" si="4"/>
        <v>101847.77777777746</v>
      </c>
      <c r="I31" s="7">
        <f t="shared" si="3"/>
        <v>101800</v>
      </c>
      <c r="J31" s="36">
        <f t="shared" si="5"/>
        <v>-403500</v>
      </c>
    </row>
    <row r="32" spans="1:10" s="4" customFormat="1" ht="47.25" x14ac:dyDescent="0.25">
      <c r="A32" s="52" t="s">
        <v>104</v>
      </c>
      <c r="B32" s="64" t="s">
        <v>105</v>
      </c>
      <c r="C32" s="5" t="s">
        <v>106</v>
      </c>
      <c r="D32" s="6">
        <v>248000</v>
      </c>
      <c r="E32" s="6">
        <v>223200</v>
      </c>
      <c r="F32" s="6">
        <v>69.5</v>
      </c>
      <c r="G32" s="6">
        <v>75</v>
      </c>
      <c r="H32" s="7">
        <f t="shared" si="4"/>
        <v>155124</v>
      </c>
      <c r="I32" s="7">
        <f t="shared" si="3"/>
        <v>155100</v>
      </c>
      <c r="J32" s="36">
        <f t="shared" si="5"/>
        <v>-558600</v>
      </c>
    </row>
    <row r="33" spans="1:10" s="4" customFormat="1" ht="31.5" x14ac:dyDescent="0.25">
      <c r="A33" s="52" t="s">
        <v>107</v>
      </c>
      <c r="B33" s="64" t="s">
        <v>108</v>
      </c>
      <c r="C33" s="5" t="s">
        <v>109</v>
      </c>
      <c r="D33" s="6">
        <v>102000</v>
      </c>
      <c r="E33" s="6">
        <v>49000</v>
      </c>
      <c r="F33" s="6">
        <v>69</v>
      </c>
      <c r="G33" s="6">
        <v>75</v>
      </c>
      <c r="H33" s="7">
        <f t="shared" si="4"/>
        <v>33810</v>
      </c>
      <c r="I33" s="7">
        <f t="shared" si="3"/>
        <v>33800</v>
      </c>
      <c r="J33" s="36">
        <f t="shared" si="5"/>
        <v>-592400</v>
      </c>
    </row>
    <row r="34" spans="1:10" s="4" customFormat="1" ht="15.75" x14ac:dyDescent="0.25">
      <c r="A34" s="52" t="s">
        <v>110</v>
      </c>
      <c r="B34" s="64" t="s">
        <v>111</v>
      </c>
      <c r="C34" s="5" t="s">
        <v>112</v>
      </c>
      <c r="D34" s="6">
        <v>190000</v>
      </c>
      <c r="E34" s="6">
        <v>112000</v>
      </c>
      <c r="F34" s="6">
        <v>68.555555555555998</v>
      </c>
      <c r="G34" s="6">
        <v>75</v>
      </c>
      <c r="H34" s="7">
        <f t="shared" si="4"/>
        <v>76782.222222222714</v>
      </c>
      <c r="I34" s="7">
        <f t="shared" si="3"/>
        <v>76800</v>
      </c>
      <c r="J34" s="36">
        <f t="shared" si="5"/>
        <v>-669200</v>
      </c>
    </row>
    <row r="35" spans="1:10" s="4" customFormat="1" ht="15.75" x14ac:dyDescent="0.25">
      <c r="A35" s="53" t="s">
        <v>113</v>
      </c>
      <c r="B35" s="64" t="s">
        <v>114</v>
      </c>
      <c r="C35" s="5" t="s">
        <v>115</v>
      </c>
      <c r="D35" s="6">
        <v>2195000</v>
      </c>
      <c r="E35" s="6">
        <v>495000</v>
      </c>
      <c r="F35" s="6">
        <v>67.666666666666998</v>
      </c>
      <c r="G35" s="6">
        <v>75</v>
      </c>
      <c r="H35" s="7">
        <f t="shared" si="4"/>
        <v>334950.00000000163</v>
      </c>
      <c r="I35" s="7">
        <f t="shared" si="3"/>
        <v>335000</v>
      </c>
      <c r="J35" s="36">
        <f t="shared" si="5"/>
        <v>-1004200</v>
      </c>
    </row>
    <row r="36" spans="1:10" s="4" customFormat="1" ht="15.75" x14ac:dyDescent="0.25">
      <c r="A36" s="53" t="s">
        <v>116</v>
      </c>
      <c r="B36" s="64" t="s">
        <v>10</v>
      </c>
      <c r="C36" s="5" t="s">
        <v>11</v>
      </c>
      <c r="D36" s="6">
        <v>232000</v>
      </c>
      <c r="E36" s="6">
        <v>95000</v>
      </c>
      <c r="F36" s="6">
        <v>72.555555555555998</v>
      </c>
      <c r="G36" s="6">
        <v>74</v>
      </c>
      <c r="H36" s="7">
        <f t="shared" si="4"/>
        <v>68927.777777778203</v>
      </c>
      <c r="I36" s="7">
        <f t="shared" si="3"/>
        <v>68900</v>
      </c>
      <c r="J36" s="36">
        <f t="shared" si="5"/>
        <v>-1073100</v>
      </c>
    </row>
    <row r="37" spans="1:10" s="4" customFormat="1" ht="15.75" x14ac:dyDescent="0.25">
      <c r="A37" s="53" t="s">
        <v>117</v>
      </c>
      <c r="B37" s="64" t="s">
        <v>10</v>
      </c>
      <c r="C37" s="5" t="s">
        <v>118</v>
      </c>
      <c r="D37" s="6">
        <v>128000</v>
      </c>
      <c r="E37" s="6">
        <v>49000</v>
      </c>
      <c r="F37" s="6">
        <v>69.222222222222001</v>
      </c>
      <c r="G37" s="6">
        <v>73</v>
      </c>
      <c r="H37" s="7">
        <f t="shared" si="4"/>
        <v>33918.888888888781</v>
      </c>
      <c r="I37" s="7">
        <f t="shared" si="3"/>
        <v>33900</v>
      </c>
      <c r="J37" s="36">
        <f t="shared" si="5"/>
        <v>-1107000</v>
      </c>
    </row>
    <row r="38" spans="1:10" s="4" customFormat="1" ht="15.75" x14ac:dyDescent="0.25">
      <c r="A38" s="53" t="s">
        <v>119</v>
      </c>
      <c r="B38" s="64" t="s">
        <v>13</v>
      </c>
      <c r="C38" s="5" t="s">
        <v>120</v>
      </c>
      <c r="D38" s="6">
        <v>168900</v>
      </c>
      <c r="E38" s="6">
        <v>108900</v>
      </c>
      <c r="F38" s="6">
        <v>73.111111111111001</v>
      </c>
      <c r="G38" s="6">
        <v>71</v>
      </c>
      <c r="H38" s="7">
        <f t="shared" si="4"/>
        <v>79617.999999999884</v>
      </c>
      <c r="I38" s="7">
        <f t="shared" si="3"/>
        <v>79600</v>
      </c>
      <c r="J38" s="36">
        <f t="shared" si="5"/>
        <v>-1186600</v>
      </c>
    </row>
    <row r="39" spans="1:10" s="4" customFormat="1" ht="31.5" x14ac:dyDescent="0.25">
      <c r="A39" s="52" t="s">
        <v>121</v>
      </c>
      <c r="B39" s="64" t="s">
        <v>25</v>
      </c>
      <c r="C39" s="5" t="s">
        <v>122</v>
      </c>
      <c r="D39" s="6">
        <v>870000</v>
      </c>
      <c r="E39" s="6">
        <v>300000</v>
      </c>
      <c r="F39" s="6">
        <v>72.222222222222001</v>
      </c>
      <c r="G39" s="6">
        <v>70</v>
      </c>
      <c r="H39" s="7">
        <f t="shared" si="4"/>
        <v>216666.66666666602</v>
      </c>
      <c r="I39" s="7">
        <f t="shared" si="3"/>
        <v>216700</v>
      </c>
      <c r="J39" s="36">
        <f t="shared" si="5"/>
        <v>-1403300</v>
      </c>
    </row>
    <row r="40" spans="1:10" s="4" customFormat="1" ht="31.5" x14ac:dyDescent="0.25">
      <c r="A40" s="52" t="s">
        <v>123</v>
      </c>
      <c r="B40" s="64" t="s">
        <v>124</v>
      </c>
      <c r="C40" s="5" t="s">
        <v>125</v>
      </c>
      <c r="D40" s="6">
        <v>991150</v>
      </c>
      <c r="E40" s="6">
        <v>245500</v>
      </c>
      <c r="F40" s="6">
        <v>70</v>
      </c>
      <c r="G40" s="6">
        <v>70</v>
      </c>
      <c r="H40" s="7">
        <f t="shared" si="4"/>
        <v>171850</v>
      </c>
      <c r="I40" s="7">
        <f t="shared" si="3"/>
        <v>171900</v>
      </c>
      <c r="J40" s="36">
        <f t="shared" si="5"/>
        <v>-1575200</v>
      </c>
    </row>
    <row r="41" spans="1:10" s="4" customFormat="1" ht="15.75" x14ac:dyDescent="0.25">
      <c r="A41" s="52" t="s">
        <v>126</v>
      </c>
      <c r="B41" s="64" t="s">
        <v>16</v>
      </c>
      <c r="C41" s="5" t="s">
        <v>127</v>
      </c>
      <c r="D41" s="6">
        <v>660000</v>
      </c>
      <c r="E41" s="6">
        <v>493000</v>
      </c>
      <c r="F41" s="6">
        <v>68.875</v>
      </c>
      <c r="G41" s="6">
        <v>70</v>
      </c>
      <c r="H41" s="7">
        <f t="shared" si="4"/>
        <v>339553.75</v>
      </c>
      <c r="I41" s="7">
        <f t="shared" si="3"/>
        <v>339600</v>
      </c>
      <c r="J41" s="36">
        <f t="shared" si="5"/>
        <v>-1914800</v>
      </c>
    </row>
    <row r="42" spans="1:10" s="4" customFormat="1" ht="15.75" x14ac:dyDescent="0.25">
      <c r="A42" s="52" t="s">
        <v>128</v>
      </c>
      <c r="B42" s="64" t="s">
        <v>19</v>
      </c>
      <c r="C42" s="5" t="s">
        <v>129</v>
      </c>
      <c r="D42" s="6">
        <v>328050</v>
      </c>
      <c r="E42" s="6">
        <v>203550</v>
      </c>
      <c r="F42" s="6">
        <v>68.555555555555998</v>
      </c>
      <c r="G42" s="6">
        <v>70</v>
      </c>
      <c r="H42" s="7">
        <f t="shared" si="4"/>
        <v>139544.83333333425</v>
      </c>
      <c r="I42" s="7">
        <f t="shared" si="3"/>
        <v>139500</v>
      </c>
      <c r="J42" s="36">
        <f t="shared" si="5"/>
        <v>-2054300</v>
      </c>
    </row>
    <row r="43" spans="1:10" s="4" customFormat="1" ht="15.75" x14ac:dyDescent="0.25">
      <c r="A43" s="52" t="s">
        <v>130</v>
      </c>
      <c r="B43" s="64" t="s">
        <v>26</v>
      </c>
      <c r="C43" s="5" t="s">
        <v>131</v>
      </c>
      <c r="D43" s="6">
        <v>96000</v>
      </c>
      <c r="E43" s="6">
        <v>85000</v>
      </c>
      <c r="F43" s="6">
        <v>67.333333333333002</v>
      </c>
      <c r="G43" s="6">
        <v>70</v>
      </c>
      <c r="H43" s="7">
        <f t="shared" si="4"/>
        <v>57233.333333333052</v>
      </c>
      <c r="I43" s="7">
        <f t="shared" si="3"/>
        <v>57200</v>
      </c>
      <c r="J43" s="36">
        <f t="shared" si="5"/>
        <v>-2111500</v>
      </c>
    </row>
    <row r="44" spans="1:10" s="4" customFormat="1" ht="15.75" x14ac:dyDescent="0.25">
      <c r="A44" s="52" t="s">
        <v>132</v>
      </c>
      <c r="B44" s="64" t="s">
        <v>51</v>
      </c>
      <c r="C44" s="5" t="s">
        <v>133</v>
      </c>
      <c r="D44" s="6">
        <v>30000</v>
      </c>
      <c r="E44" s="6">
        <v>18000</v>
      </c>
      <c r="F44" s="6">
        <v>68.625</v>
      </c>
      <c r="G44" s="6">
        <v>69.5</v>
      </c>
      <c r="H44" s="7">
        <f t="shared" si="4"/>
        <v>12352.5</v>
      </c>
      <c r="I44" s="7">
        <f t="shared" si="3"/>
        <v>12400</v>
      </c>
      <c r="J44" s="36">
        <f t="shared" si="5"/>
        <v>-2123900</v>
      </c>
    </row>
    <row r="45" spans="1:10" s="4" customFormat="1" ht="15.75" x14ac:dyDescent="0.25">
      <c r="A45" s="52" t="s">
        <v>134</v>
      </c>
      <c r="B45" s="64" t="s">
        <v>20</v>
      </c>
      <c r="C45" s="5" t="s">
        <v>135</v>
      </c>
      <c r="D45" s="6">
        <v>189040</v>
      </c>
      <c r="E45" s="6">
        <v>169040</v>
      </c>
      <c r="F45" s="6">
        <v>64.75</v>
      </c>
      <c r="G45" s="6">
        <v>68.5</v>
      </c>
      <c r="H45" s="7">
        <f t="shared" si="4"/>
        <v>109453.4</v>
      </c>
      <c r="I45" s="7">
        <f t="shared" si="3"/>
        <v>109500</v>
      </c>
      <c r="J45" s="36">
        <f t="shared" si="5"/>
        <v>-2233400</v>
      </c>
    </row>
    <row r="46" spans="1:10" s="4" customFormat="1" ht="15.75" x14ac:dyDescent="0.25">
      <c r="A46" s="52" t="s">
        <v>136</v>
      </c>
      <c r="B46" s="64" t="s">
        <v>137</v>
      </c>
      <c r="C46" s="5" t="s">
        <v>138</v>
      </c>
      <c r="D46" s="6">
        <v>987000</v>
      </c>
      <c r="E46" s="6">
        <v>380000</v>
      </c>
      <c r="F46" s="6">
        <v>61.888888888888999</v>
      </c>
      <c r="G46" s="6">
        <v>63</v>
      </c>
      <c r="H46" s="7">
        <f t="shared" si="4"/>
        <v>235177.77777777822</v>
      </c>
      <c r="I46" s="7">
        <f t="shared" si="3"/>
        <v>235200</v>
      </c>
      <c r="J46" s="36">
        <f t="shared" si="5"/>
        <v>-2468600</v>
      </c>
    </row>
    <row r="47" spans="1:10" s="4" customFormat="1" ht="15.75" x14ac:dyDescent="0.25">
      <c r="A47" s="52" t="s">
        <v>139</v>
      </c>
      <c r="B47" s="64" t="s">
        <v>18</v>
      </c>
      <c r="C47" s="5" t="s">
        <v>140</v>
      </c>
      <c r="D47" s="6">
        <v>16000</v>
      </c>
      <c r="E47" s="6">
        <v>11000</v>
      </c>
      <c r="F47" s="6">
        <v>56</v>
      </c>
      <c r="G47" s="6">
        <v>57.5</v>
      </c>
      <c r="H47" s="7">
        <f t="shared" si="4"/>
        <v>6160</v>
      </c>
      <c r="I47" s="7">
        <f t="shared" si="3"/>
        <v>6200</v>
      </c>
      <c r="J47" s="36">
        <f t="shared" si="5"/>
        <v>-2474800</v>
      </c>
    </row>
    <row r="48" spans="1:10" s="4" customFormat="1" ht="15.75" x14ac:dyDescent="0.25">
      <c r="A48" s="52" t="s">
        <v>141</v>
      </c>
      <c r="B48" s="64" t="s">
        <v>142</v>
      </c>
      <c r="C48" s="5" t="s">
        <v>143</v>
      </c>
      <c r="D48" s="6">
        <v>244000</v>
      </c>
      <c r="E48" s="6">
        <v>59000</v>
      </c>
      <c r="F48" s="6">
        <v>65.777777777777999</v>
      </c>
      <c r="G48" s="6">
        <v>55</v>
      </c>
      <c r="H48" s="7">
        <f t="shared" si="4"/>
        <v>38808.888888889021</v>
      </c>
      <c r="I48" s="7">
        <f t="shared" si="3"/>
        <v>38800</v>
      </c>
      <c r="J48" s="36">
        <f t="shared" si="5"/>
        <v>-2513600</v>
      </c>
    </row>
    <row r="49" spans="1:10" s="4" customFormat="1" ht="31.5" x14ac:dyDescent="0.25">
      <c r="A49" s="52" t="s">
        <v>144</v>
      </c>
      <c r="B49" s="64" t="s">
        <v>145</v>
      </c>
      <c r="C49" s="5" t="s">
        <v>146</v>
      </c>
      <c r="D49" s="6">
        <v>61600</v>
      </c>
      <c r="E49" s="6">
        <v>54600</v>
      </c>
      <c r="F49" s="6">
        <v>61.666666666666998</v>
      </c>
      <c r="G49" s="6">
        <v>55</v>
      </c>
      <c r="H49" s="7">
        <f t="shared" si="4"/>
        <v>33670.000000000182</v>
      </c>
      <c r="I49" s="7">
        <f t="shared" si="3"/>
        <v>33700</v>
      </c>
      <c r="J49" s="36">
        <f t="shared" si="5"/>
        <v>-2547300</v>
      </c>
    </row>
    <row r="50" spans="1:10" s="4" customFormat="1" ht="15.75" x14ac:dyDescent="0.25">
      <c r="A50" s="52" t="s">
        <v>147</v>
      </c>
      <c r="B50" s="64" t="s">
        <v>21</v>
      </c>
      <c r="C50" s="5" t="s">
        <v>22</v>
      </c>
      <c r="D50" s="6">
        <v>285000</v>
      </c>
      <c r="E50" s="6">
        <v>165000</v>
      </c>
      <c r="F50" s="6">
        <v>56.222222222222001</v>
      </c>
      <c r="G50" s="6">
        <v>55</v>
      </c>
      <c r="H50" s="7">
        <f t="shared" si="4"/>
        <v>92766.666666666308</v>
      </c>
      <c r="I50" s="7">
        <f t="shared" si="3"/>
        <v>92800</v>
      </c>
      <c r="J50" s="36">
        <f t="shared" si="5"/>
        <v>-2640100</v>
      </c>
    </row>
    <row r="51" spans="1:10" s="4" customFormat="1" ht="31.5" x14ac:dyDescent="0.25">
      <c r="A51" s="52" t="s">
        <v>148</v>
      </c>
      <c r="B51" s="64" t="s">
        <v>149</v>
      </c>
      <c r="C51" s="5" t="s">
        <v>150</v>
      </c>
      <c r="D51" s="6">
        <v>139300</v>
      </c>
      <c r="E51" s="6">
        <v>95200</v>
      </c>
      <c r="F51" s="6">
        <v>57.333333333333002</v>
      </c>
      <c r="G51" s="6">
        <v>54</v>
      </c>
      <c r="H51" s="7">
        <f t="shared" si="4"/>
        <v>54581.333333333016</v>
      </c>
      <c r="I51" s="7">
        <f t="shared" si="3"/>
        <v>54600</v>
      </c>
      <c r="J51" s="36">
        <f t="shared" si="5"/>
        <v>-2694700</v>
      </c>
    </row>
    <row r="52" spans="1:10" s="4" customFormat="1" ht="15.75" x14ac:dyDescent="0.25">
      <c r="A52" s="52" t="s">
        <v>151</v>
      </c>
      <c r="B52" s="64" t="s">
        <v>152</v>
      </c>
      <c r="C52" s="5" t="s">
        <v>153</v>
      </c>
      <c r="D52" s="6">
        <v>260000</v>
      </c>
      <c r="E52" s="6">
        <v>234000</v>
      </c>
      <c r="F52" s="6">
        <v>53.666666666666998</v>
      </c>
      <c r="G52" s="6">
        <v>50</v>
      </c>
      <c r="H52" s="7">
        <f t="shared" si="4"/>
        <v>125580.00000000079</v>
      </c>
      <c r="I52" s="7">
        <f t="shared" si="3"/>
        <v>125600</v>
      </c>
      <c r="J52" s="36">
        <f t="shared" si="5"/>
        <v>-2820300</v>
      </c>
    </row>
    <row r="53" spans="1:10" s="4" customFormat="1" ht="16.5" thickBot="1" x14ac:dyDescent="0.3">
      <c r="A53" s="52" t="s">
        <v>154</v>
      </c>
      <c r="B53" s="64" t="s">
        <v>40</v>
      </c>
      <c r="C53" s="5" t="s">
        <v>155</v>
      </c>
      <c r="D53" s="6">
        <v>210000</v>
      </c>
      <c r="E53" s="6">
        <v>70000</v>
      </c>
      <c r="F53" s="6">
        <v>40.888888888888999</v>
      </c>
      <c r="G53" s="6">
        <v>35</v>
      </c>
      <c r="H53" s="7">
        <f t="shared" si="4"/>
        <v>28622.222222222299</v>
      </c>
      <c r="I53" s="7">
        <f t="shared" si="3"/>
        <v>28600</v>
      </c>
      <c r="J53" s="36">
        <f t="shared" si="5"/>
        <v>-2848900</v>
      </c>
    </row>
    <row r="54" spans="1:10" s="4" customFormat="1" ht="16.5" thickBot="1" x14ac:dyDescent="0.3">
      <c r="A54" s="54"/>
      <c r="B54" s="65"/>
      <c r="C54" s="43"/>
      <c r="D54" s="11"/>
      <c r="E54" s="12"/>
      <c r="F54" s="13"/>
      <c r="G54" s="13"/>
      <c r="H54" s="14"/>
      <c r="I54" s="15">
        <f>SUM(I4:I53)</f>
        <v>4848900</v>
      </c>
      <c r="J54" s="66"/>
    </row>
    <row r="55" spans="1:10" s="4" customFormat="1" ht="15.75" x14ac:dyDescent="0.25">
      <c r="A55" s="17"/>
      <c r="B55" s="18"/>
      <c r="C55" s="18"/>
      <c r="D55" s="19"/>
      <c r="E55" s="19"/>
      <c r="F55" s="20"/>
      <c r="G55" s="20"/>
      <c r="H55" s="20"/>
      <c r="I55" s="21"/>
      <c r="J55" s="37"/>
    </row>
    <row r="56" spans="1:10" s="4" customFormat="1" ht="15.75" x14ac:dyDescent="0.25">
      <c r="A56" s="17"/>
      <c r="B56" s="18"/>
      <c r="C56" s="18"/>
      <c r="D56" s="19"/>
      <c r="E56" s="19"/>
      <c r="F56" s="20"/>
      <c r="G56" s="20"/>
      <c r="H56" s="20"/>
      <c r="I56" s="21"/>
      <c r="J56" s="37"/>
    </row>
    <row r="57" spans="1:10" s="4" customFormat="1" ht="15.75" x14ac:dyDescent="0.25">
      <c r="A57" s="17"/>
      <c r="B57" s="18"/>
      <c r="C57" s="18"/>
      <c r="D57" s="19"/>
      <c r="E57" s="19"/>
      <c r="F57" s="20"/>
      <c r="G57" s="20"/>
      <c r="H57" s="20"/>
      <c r="I57" s="21"/>
      <c r="J57" s="37"/>
    </row>
    <row r="58" spans="1:10" s="4" customFormat="1" ht="15.75" x14ac:dyDescent="0.25">
      <c r="A58" s="17"/>
      <c r="B58" s="18"/>
      <c r="C58" s="18"/>
      <c r="D58" s="19"/>
      <c r="E58" s="19"/>
      <c r="F58" s="20"/>
      <c r="G58" s="20"/>
      <c r="H58" s="20"/>
      <c r="I58" s="21"/>
      <c r="J58" s="37"/>
    </row>
    <row r="59" spans="1:10" s="4" customFormat="1" ht="15.75" x14ac:dyDescent="0.25">
      <c r="A59"/>
      <c r="B59" s="2"/>
      <c r="C59" s="2"/>
      <c r="D59"/>
      <c r="E59"/>
      <c r="F59"/>
      <c r="G59"/>
      <c r="H59"/>
      <c r="I59"/>
      <c r="J59" s="33"/>
    </row>
    <row r="60" spans="1:10" s="4" customFormat="1" ht="15.75" customHeight="1" x14ac:dyDescent="0.25">
      <c r="A60"/>
      <c r="B60" s="2"/>
      <c r="C60" s="2"/>
      <c r="D60"/>
      <c r="E60"/>
      <c r="F60"/>
      <c r="G60"/>
      <c r="H60"/>
      <c r="I60"/>
      <c r="J60" s="33"/>
    </row>
  </sheetData>
  <mergeCells count="2">
    <mergeCell ref="B54:C54"/>
    <mergeCell ref="A1:J1"/>
  </mergeCells>
  <pageMargins left="0.15748031496062992" right="0.15748031496062992" top="0.15748031496062992" bottom="0.15748031496062992" header="0.31496062992125984" footer="0.31496062992125984"/>
  <pageSetup paperSize="8" scale="90" orientation="landscape" r:id="rId1"/>
  <ignoredErrors>
    <ignoredError sqref="J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GrantyZadost_20250519-155939</vt:lpstr>
      <vt:lpstr>'GrantyZadost_20250519-155939'!Názvy_tisku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Nádvorník Ondřej</dc:creator>
  <cp:lastModifiedBy>Šmídlová Petra</cp:lastModifiedBy>
  <cp:lastPrinted>2024-11-13T14:10:24Z</cp:lastPrinted>
  <dcterms:created xsi:type="dcterms:W3CDTF">2018-05-04T07:34:29Z</dcterms:created>
  <dcterms:modified xsi:type="dcterms:W3CDTF">2025-09-08T10:28:31Z</dcterms:modified>
</cp:coreProperties>
</file>