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0" yWindow="-300" windowWidth="14010" windowHeight="94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83" i="1" l="1"/>
  <c r="F83" i="1"/>
  <c r="K62" i="1" s="1"/>
  <c r="E83" i="1"/>
  <c r="E64" i="1"/>
  <c r="H56" i="1"/>
  <c r="F56" i="1"/>
  <c r="K6" i="1" s="1"/>
  <c r="E56" i="1"/>
  <c r="E7" i="1"/>
  <c r="I53" i="1" l="1"/>
  <c r="G53" i="1"/>
  <c r="I52" i="1"/>
  <c r="G52" i="1"/>
  <c r="I54" i="1"/>
  <c r="G54" i="1"/>
  <c r="I10" i="1"/>
  <c r="I67" i="1"/>
  <c r="G67" i="1"/>
  <c r="I48" i="1"/>
  <c r="I49" i="1"/>
  <c r="I50" i="1"/>
  <c r="G48" i="1"/>
  <c r="G49" i="1"/>
  <c r="G50" i="1"/>
  <c r="G10" i="1"/>
  <c r="I74" i="1"/>
  <c r="G74" i="1"/>
  <c r="G72" i="1"/>
  <c r="I73" i="1"/>
  <c r="G73" i="1"/>
  <c r="I69" i="1"/>
  <c r="G70" i="1"/>
  <c r="I70" i="1"/>
  <c r="G69" i="1"/>
  <c r="I76" i="1"/>
  <c r="I80" i="1"/>
  <c r="G40" i="1"/>
  <c r="I44" i="1"/>
  <c r="I16" i="1"/>
  <c r="I21" i="1"/>
  <c r="G12" i="1"/>
  <c r="I40" i="1"/>
  <c r="I34" i="1"/>
  <c r="I32" i="1"/>
  <c r="G23" i="1"/>
  <c r="G18" i="1"/>
  <c r="I51" i="1"/>
  <c r="I38" i="1"/>
  <c r="I37" i="1"/>
  <c r="I41" i="1"/>
  <c r="I13" i="1"/>
  <c r="G47" i="1"/>
  <c r="I47" i="1"/>
  <c r="I46" i="1"/>
  <c r="I45" i="1"/>
  <c r="G44" i="1"/>
  <c r="G43" i="1"/>
  <c r="I42" i="1"/>
  <c r="G42" i="1"/>
  <c r="G34" i="1"/>
  <c r="I33" i="1"/>
  <c r="I27" i="1"/>
  <c r="I20" i="1"/>
  <c r="I12" i="1"/>
  <c r="I26" i="1"/>
  <c r="I19" i="1"/>
  <c r="I11" i="1"/>
  <c r="I25" i="1"/>
  <c r="I18" i="1"/>
  <c r="G30" i="1"/>
  <c r="I24" i="1"/>
  <c r="I17" i="1"/>
  <c r="G22" i="1"/>
  <c r="G21" i="1"/>
  <c r="G25" i="1"/>
  <c r="G15" i="1"/>
  <c r="G31" i="1"/>
  <c r="G24" i="1"/>
  <c r="I28" i="1"/>
  <c r="I36" i="1"/>
  <c r="I39" i="1"/>
  <c r="G38" i="1"/>
  <c r="G37" i="1"/>
  <c r="G41" i="1"/>
  <c r="G13" i="1"/>
  <c r="I55" i="1"/>
  <c r="G45" i="1"/>
  <c r="I43" i="1"/>
  <c r="G35" i="1"/>
  <c r="G33" i="1"/>
  <c r="I23" i="1"/>
  <c r="I29" i="1"/>
  <c r="I15" i="1"/>
  <c r="I31" i="1"/>
  <c r="G28" i="1"/>
  <c r="G27" i="1"/>
  <c r="G20" i="1"/>
  <c r="G29" i="1"/>
  <c r="G32" i="1"/>
  <c r="G19" i="1"/>
  <c r="G17" i="1"/>
  <c r="G14" i="1"/>
  <c r="G26" i="1"/>
  <c r="G11" i="1"/>
  <c r="G16" i="1"/>
  <c r="I14" i="1"/>
  <c r="I22" i="1"/>
  <c r="I30" i="1"/>
  <c r="I35" i="1"/>
  <c r="G46" i="1"/>
  <c r="G55" i="1"/>
  <c r="G39" i="1"/>
  <c r="G36" i="1"/>
  <c r="G51" i="1"/>
  <c r="G75" i="1"/>
  <c r="G77" i="1"/>
  <c r="I75" i="1"/>
  <c r="I79" i="1"/>
  <c r="G79" i="1"/>
  <c r="G80" i="1"/>
  <c r="I78" i="1"/>
  <c r="G78" i="1"/>
  <c r="I77" i="1"/>
  <c r="G76" i="1"/>
  <c r="I68" i="1"/>
  <c r="I72" i="1"/>
  <c r="G68" i="1"/>
  <c r="I71" i="1"/>
  <c r="G71" i="1"/>
  <c r="J13" i="1" l="1"/>
  <c r="J24" i="1"/>
  <c r="K24" i="1" s="1"/>
  <c r="L24" i="1" s="1"/>
  <c r="M24" i="1" s="1"/>
  <c r="N24" i="1" s="1"/>
  <c r="J54" i="1"/>
  <c r="K54" i="1" s="1"/>
  <c r="L54" i="1" s="1"/>
  <c r="M54" i="1" s="1"/>
  <c r="J52" i="1"/>
  <c r="K52" i="1" s="1"/>
  <c r="L52" i="1" s="1"/>
  <c r="M52" i="1" s="1"/>
  <c r="N52" i="1" s="1"/>
  <c r="J53" i="1"/>
  <c r="K53" i="1" s="1"/>
  <c r="L53" i="1" s="1"/>
  <c r="M53" i="1" s="1"/>
  <c r="J71" i="1"/>
  <c r="K71" i="1" s="1"/>
  <c r="L71" i="1" s="1"/>
  <c r="M71" i="1" s="1"/>
  <c r="N71" i="1" s="1"/>
  <c r="J72" i="1"/>
  <c r="K72" i="1" s="1"/>
  <c r="L72" i="1" s="1"/>
  <c r="M72" i="1" s="1"/>
  <c r="N72" i="1" s="1"/>
  <c r="J10" i="1"/>
  <c r="K10" i="1" s="1"/>
  <c r="J67" i="1"/>
  <c r="J12" i="1"/>
  <c r="K12" i="1" s="1"/>
  <c r="L12" i="1" s="1"/>
  <c r="M12" i="1" s="1"/>
  <c r="N12" i="1" s="1"/>
  <c r="J76" i="1"/>
  <c r="K76" i="1" s="1"/>
  <c r="L76" i="1" s="1"/>
  <c r="J68" i="1"/>
  <c r="K68" i="1" s="1"/>
  <c r="L68" i="1" s="1"/>
  <c r="M68" i="1" s="1"/>
  <c r="N68" i="1" s="1"/>
  <c r="J73" i="1"/>
  <c r="K73" i="1" s="1"/>
  <c r="L73" i="1" s="1"/>
  <c r="M73" i="1" s="1"/>
  <c r="N73" i="1" s="1"/>
  <c r="J39" i="1"/>
  <c r="K39" i="1" s="1"/>
  <c r="L39" i="1" s="1"/>
  <c r="J50" i="1"/>
  <c r="K50" i="1" s="1"/>
  <c r="L50" i="1" s="1"/>
  <c r="J49" i="1"/>
  <c r="K49" i="1" s="1"/>
  <c r="L49" i="1" s="1"/>
  <c r="J36" i="1"/>
  <c r="K36" i="1" s="1"/>
  <c r="L36" i="1" s="1"/>
  <c r="J48" i="1"/>
  <c r="K48" i="1" s="1"/>
  <c r="L48" i="1" s="1"/>
  <c r="J55" i="1"/>
  <c r="K55" i="1" s="1"/>
  <c r="L55" i="1" s="1"/>
  <c r="M55" i="1" s="1"/>
  <c r="J16" i="1"/>
  <c r="K16" i="1" s="1"/>
  <c r="J17" i="1"/>
  <c r="K17" i="1" s="1"/>
  <c r="J28" i="1"/>
  <c r="K28" i="1" s="1"/>
  <c r="J41" i="1"/>
  <c r="K41" i="1" s="1"/>
  <c r="L41" i="1" s="1"/>
  <c r="J38" i="1"/>
  <c r="K38" i="1" s="1"/>
  <c r="L38" i="1" s="1"/>
  <c r="J18" i="1"/>
  <c r="K18" i="1" s="1"/>
  <c r="J74" i="1"/>
  <c r="K74" i="1" s="1"/>
  <c r="L74" i="1" s="1"/>
  <c r="M74" i="1" s="1"/>
  <c r="N74" i="1" s="1"/>
  <c r="J51" i="1"/>
  <c r="K51" i="1" s="1"/>
  <c r="J11" i="1"/>
  <c r="K11" i="1" s="1"/>
  <c r="J45" i="1"/>
  <c r="K45" i="1" s="1"/>
  <c r="J37" i="1"/>
  <c r="K37" i="1" s="1"/>
  <c r="L37" i="1" s="1"/>
  <c r="J34" i="1"/>
  <c r="K34" i="1" s="1"/>
  <c r="J80" i="1"/>
  <c r="K80" i="1" s="1"/>
  <c r="L80" i="1" s="1"/>
  <c r="J69" i="1"/>
  <c r="K69" i="1" s="1"/>
  <c r="J70" i="1"/>
  <c r="K70" i="1" s="1"/>
  <c r="J79" i="1"/>
  <c r="K79" i="1" s="1"/>
  <c r="L79" i="1" s="1"/>
  <c r="J75" i="1"/>
  <c r="K75" i="1" s="1"/>
  <c r="L75" i="1" s="1"/>
  <c r="J32" i="1"/>
  <c r="K32" i="1" s="1"/>
  <c r="J21" i="1"/>
  <c r="K21" i="1" s="1"/>
  <c r="J44" i="1"/>
  <c r="K44" i="1" s="1"/>
  <c r="J19" i="1"/>
  <c r="K19" i="1" s="1"/>
  <c r="J29" i="1"/>
  <c r="K29" i="1" s="1"/>
  <c r="J23" i="1"/>
  <c r="K23" i="1" s="1"/>
  <c r="J35" i="1"/>
  <c r="K35" i="1" s="1"/>
  <c r="J25" i="1"/>
  <c r="K25" i="1" s="1"/>
  <c r="J22" i="1"/>
  <c r="K22" i="1" s="1"/>
  <c r="J20" i="1"/>
  <c r="K20" i="1" s="1"/>
  <c r="J33" i="1"/>
  <c r="K33" i="1" s="1"/>
  <c r="J42" i="1"/>
  <c r="K42" i="1" s="1"/>
  <c r="J43" i="1"/>
  <c r="K43" i="1" s="1"/>
  <c r="J47" i="1"/>
  <c r="K47" i="1" s="1"/>
  <c r="J40" i="1"/>
  <c r="K40" i="1" s="1"/>
  <c r="L40" i="1" s="1"/>
  <c r="J77" i="1"/>
  <c r="K77" i="1" s="1"/>
  <c r="L77" i="1" s="1"/>
  <c r="J14" i="1"/>
  <c r="K14" i="1" s="1"/>
  <c r="G56" i="1"/>
  <c r="E5" i="1" s="1"/>
  <c r="J15" i="1"/>
  <c r="K15" i="1" s="1"/>
  <c r="G83" i="1"/>
  <c r="E62" i="1" s="1"/>
  <c r="I83" i="1"/>
  <c r="E63" i="1" s="1"/>
  <c r="J78" i="1"/>
  <c r="K78" i="1" s="1"/>
  <c r="L78" i="1" s="1"/>
  <c r="J26" i="1"/>
  <c r="K26" i="1" s="1"/>
  <c r="K13" i="1"/>
  <c r="J31" i="1"/>
  <c r="K31" i="1" s="1"/>
  <c r="J30" i="1"/>
  <c r="K30" i="1" s="1"/>
  <c r="J27" i="1"/>
  <c r="K27" i="1" s="1"/>
  <c r="J46" i="1"/>
  <c r="K46" i="1" s="1"/>
  <c r="I56" i="1"/>
  <c r="E6" i="1" s="1"/>
  <c r="L70" i="1" l="1"/>
  <c r="M70" i="1" s="1"/>
  <c r="N70" i="1" s="1"/>
  <c r="L69" i="1"/>
  <c r="M69" i="1" s="1"/>
  <c r="N69" i="1" s="1"/>
  <c r="L27" i="1"/>
  <c r="M27" i="1" s="1"/>
  <c r="N27" i="1" s="1"/>
  <c r="L13" i="1"/>
  <c r="M13" i="1" s="1"/>
  <c r="N13" i="1" s="1"/>
  <c r="L15" i="1"/>
  <c r="M15" i="1" s="1"/>
  <c r="N15" i="1" s="1"/>
  <c r="L14" i="1"/>
  <c r="M14" i="1" s="1"/>
  <c r="N14" i="1" s="1"/>
  <c r="L47" i="1"/>
  <c r="M47" i="1" s="1"/>
  <c r="N47" i="1" s="1"/>
  <c r="L42" i="1"/>
  <c r="M42" i="1" s="1"/>
  <c r="N42" i="1" s="1"/>
  <c r="L20" i="1"/>
  <c r="M20" i="1" s="1"/>
  <c r="N20" i="1" s="1"/>
  <c r="L25" i="1"/>
  <c r="M25" i="1" s="1"/>
  <c r="N25" i="1" s="1"/>
  <c r="L35" i="1"/>
  <c r="M35" i="1" s="1"/>
  <c r="N35" i="1" s="1"/>
  <c r="L29" i="1"/>
  <c r="M29" i="1" s="1"/>
  <c r="N29" i="1" s="1"/>
  <c r="L44" i="1"/>
  <c r="M44" i="1" s="1"/>
  <c r="N44" i="1" s="1"/>
  <c r="L32" i="1"/>
  <c r="M32" i="1" s="1"/>
  <c r="N32" i="1" s="1"/>
  <c r="L34" i="1"/>
  <c r="M34" i="1" s="1"/>
  <c r="N34" i="1" s="1"/>
  <c r="L45" i="1"/>
  <c r="M45" i="1" s="1"/>
  <c r="N45" i="1" s="1"/>
  <c r="L51" i="1"/>
  <c r="M51" i="1" s="1"/>
  <c r="N51" i="1" s="1"/>
  <c r="L18" i="1"/>
  <c r="M18" i="1" s="1"/>
  <c r="N18" i="1" s="1"/>
  <c r="L17" i="1"/>
  <c r="M17" i="1" s="1"/>
  <c r="N17" i="1" s="1"/>
  <c r="L46" i="1"/>
  <c r="M46" i="1" s="1"/>
  <c r="N46" i="1" s="1"/>
  <c r="L30" i="1"/>
  <c r="M30" i="1" s="1"/>
  <c r="N30" i="1" s="1"/>
  <c r="L31" i="1"/>
  <c r="M31" i="1" s="1"/>
  <c r="N31" i="1" s="1"/>
  <c r="L26" i="1"/>
  <c r="M26" i="1" s="1"/>
  <c r="N26" i="1" s="1"/>
  <c r="L43" i="1"/>
  <c r="M43" i="1" s="1"/>
  <c r="N43" i="1" s="1"/>
  <c r="L33" i="1"/>
  <c r="M33" i="1" s="1"/>
  <c r="N33" i="1" s="1"/>
  <c r="L22" i="1"/>
  <c r="M22" i="1" s="1"/>
  <c r="N22" i="1" s="1"/>
  <c r="L23" i="1"/>
  <c r="M23" i="1" s="1"/>
  <c r="N23" i="1" s="1"/>
  <c r="L19" i="1"/>
  <c r="M19" i="1" s="1"/>
  <c r="N19" i="1" s="1"/>
  <c r="L21" i="1"/>
  <c r="M21" i="1" s="1"/>
  <c r="N21" i="1" s="1"/>
  <c r="L11" i="1"/>
  <c r="M11" i="1" s="1"/>
  <c r="N11" i="1" s="1"/>
  <c r="L28" i="1"/>
  <c r="M28" i="1" s="1"/>
  <c r="N28" i="1" s="1"/>
  <c r="L16" i="1"/>
  <c r="M16" i="1" s="1"/>
  <c r="N16" i="1" s="1"/>
  <c r="L10" i="1"/>
  <c r="K56" i="1"/>
  <c r="J56" i="1"/>
  <c r="E4" i="1" s="1"/>
  <c r="K67" i="1"/>
  <c r="J83" i="1"/>
  <c r="E61" i="1" s="1"/>
  <c r="M10" i="1" l="1"/>
  <c r="L56" i="1"/>
  <c r="L67" i="1"/>
  <c r="K83" i="1"/>
  <c r="M56" i="1" l="1"/>
  <c r="N10" i="1"/>
  <c r="N56" i="1" s="1"/>
  <c r="M67" i="1"/>
  <c r="L83" i="1"/>
  <c r="M83" i="1" l="1"/>
  <c r="N67" i="1"/>
  <c r="N83" i="1" s="1"/>
</calcChain>
</file>

<file path=xl/sharedStrings.xml><?xml version="1.0" encoding="utf-8"?>
<sst xmlns="http://schemas.openxmlformats.org/spreadsheetml/2006/main" count="167" uniqueCount="88">
  <si>
    <t>celková částka k dotaci sportovních klubů</t>
  </si>
  <si>
    <t>celkový příspěvek MČ</t>
  </si>
  <si>
    <t>příspěvek MČ dle členské základny</t>
  </si>
  <si>
    <t>příspěvek MČ dle osobohodin</t>
  </si>
  <si>
    <t>fixní příspěvek</t>
  </si>
  <si>
    <t>TJ/SK</t>
  </si>
  <si>
    <t>počet dětí</t>
  </si>
  <si>
    <t xml:space="preserve">příspěvek MČ dle osobohodin (75 %) </t>
  </si>
  <si>
    <t>celkový příspěvek MČ (25%+75%)</t>
  </si>
  <si>
    <t>Zaokrouhleno</t>
  </si>
  <si>
    <t>Celkem</t>
  </si>
  <si>
    <t xml:space="preserve">příspěvek MČ dle členské základny (25 %) </t>
  </si>
  <si>
    <t>FK Dukla Praha ženy, z.s.</t>
  </si>
  <si>
    <t>Vlaštovka - spolek pro volný čas</t>
  </si>
  <si>
    <t>Oddíl OB Kotlářka, z.s.</t>
  </si>
  <si>
    <t>Počet osobohodin za rok</t>
  </si>
  <si>
    <t>celková částka k dotaci bez fixního příspěvku</t>
  </si>
  <si>
    <t>Téma</t>
  </si>
  <si>
    <t>sport</t>
  </si>
  <si>
    <t>VČ</t>
  </si>
  <si>
    <t>Tělocvičná jednota Sokol Praha - Hanspaulka</t>
  </si>
  <si>
    <t>Tělovýchovná jednota Dukla Praha, z.s.</t>
  </si>
  <si>
    <t>Tělocvičná jednota Sokol Praha Dejvice I.</t>
  </si>
  <si>
    <t>Tělocvičná jednota Sokol Praha - Břevnov</t>
  </si>
  <si>
    <t>SK Aritma Praha, z.s.</t>
  </si>
  <si>
    <t>Občanská inspirace, z.s.</t>
  </si>
  <si>
    <t>celková částka k dotaci VČ organizací</t>
  </si>
  <si>
    <t xml:space="preserve">příspěvek MČ dle členské základny (75 %) </t>
  </si>
  <si>
    <t xml:space="preserve">příspěvek MČ dle osobohodin (25 %) </t>
  </si>
  <si>
    <t>Ragbyová akademie Olymp Praha, z. s.</t>
  </si>
  <si>
    <t>Prague beach team, z.s.</t>
  </si>
  <si>
    <t>Univerzitní sportovní klub Praha, spolek</t>
  </si>
  <si>
    <t>TJ Sokol Liboc z.s.</t>
  </si>
  <si>
    <t>HC Hvězda Praha, z. s.</t>
  </si>
  <si>
    <t>TJ Pupásek, z.s.</t>
  </si>
  <si>
    <t>Lezení pro všechny z.s.</t>
  </si>
  <si>
    <t>Tělovýchovná jednota Ruzyně,  z.s.</t>
  </si>
  <si>
    <t>Badmintonový klub Praha, spolek</t>
  </si>
  <si>
    <t>Tělovýchovná jednota Tatran Střešovice, z. s.</t>
  </si>
  <si>
    <t>Sportovní klub GymSport Praha, spolek</t>
  </si>
  <si>
    <t>Junák - český skaut, středisko Šipka Praha, z. s.</t>
  </si>
  <si>
    <t>Liga lesní moudrosti - kmen Walden</t>
  </si>
  <si>
    <t>Junák - český skaut, středisko Bílý Los Praha, z.s.</t>
  </si>
  <si>
    <t>Pionýr, z. s. - 49. pionýrská skupina Kočovníci</t>
  </si>
  <si>
    <t>Částka schválená komisí RMČ a doporučená pro RMČ</t>
  </si>
  <si>
    <t>Částka odsouhlasená RMČ a doporučená pro ZMČ</t>
  </si>
  <si>
    <t>Kotlářka Praha, z.s.</t>
  </si>
  <si>
    <t>OLYMP FLORBAL, z.s.</t>
  </si>
  <si>
    <t>Sportovní klub Střešovice 1911, z.s.</t>
  </si>
  <si>
    <t>Fotbalový klub DUKLA Praha, spolek</t>
  </si>
  <si>
    <t>Rugby Club Tatra Smíchov, z. s.</t>
  </si>
  <si>
    <t>SK BOXING Praha z.s.</t>
  </si>
  <si>
    <t>Spolek MZ Dance Team</t>
  </si>
  <si>
    <t>Squashclub Strahov, z.s.</t>
  </si>
  <si>
    <t>Tělocvičná jednota Sokol Praha Střešovice</t>
  </si>
  <si>
    <t>TEXAS LONGHORNS, z.s.</t>
  </si>
  <si>
    <t>Trenéři ve škole, z.s.</t>
  </si>
  <si>
    <t>Kateřina Knappová</t>
  </si>
  <si>
    <t>LUDUS MAGNUS, z.s.</t>
  </si>
  <si>
    <t>SK JSMEINLINE, z. s.</t>
  </si>
  <si>
    <t>Horoguru z.s.</t>
  </si>
  <si>
    <t>Tělovýchovná jednota Sokol Bílá Hora, z.s.</t>
  </si>
  <si>
    <t>Karate Klub Kibó z. s.</t>
  </si>
  <si>
    <t>SK Dansport Praha, z.s.</t>
  </si>
  <si>
    <t>Sportovní klub Union Břevnov, z.s.</t>
  </si>
  <si>
    <t>Tenisový klub Hanspaulka z.s.</t>
  </si>
  <si>
    <t>Top Dance Prague Team, z.s.</t>
  </si>
  <si>
    <t>Junák - český skaut, středisko Javor Praha, z.s.</t>
  </si>
  <si>
    <t>Junák - český skaut, středisko Vočko Praha, z.s.</t>
  </si>
  <si>
    <t>Nesedím, sousedím z.s.</t>
  </si>
  <si>
    <t>ROZDĚLENÍ DOTACÍ DOTAČNÍHO PROGRAMU Podpora pravidelné činnosti na Šestce (2023)</t>
  </si>
  <si>
    <t>Prevence šikany a násilí, z.s.</t>
  </si>
  <si>
    <t>Atelier Kaštan z. s.</t>
  </si>
  <si>
    <t>BT GYM PRAHA, z.s.</t>
  </si>
  <si>
    <t>Střešovický Oříšek z.s.</t>
  </si>
  <si>
    <t>Basketbalová škola Tygři Praha, z.s</t>
  </si>
  <si>
    <t>Fotbal pro děti, z.s.</t>
  </si>
  <si>
    <t>Judo club Kidsport, z.s.</t>
  </si>
  <si>
    <t>Swim Smooth Czech Republic, z.s.</t>
  </si>
  <si>
    <t>Vysokoškolský sportovní klub Fakulty tělesné výchovy a sportu, z.s.</t>
  </si>
  <si>
    <t>Navrhovaný příspěvek KSVČ</t>
  </si>
  <si>
    <t>Hudba pro radost z.s.</t>
  </si>
  <si>
    <t>MgA. Ivana Froněk Malá</t>
  </si>
  <si>
    <t>Oldřich Inemann</t>
  </si>
  <si>
    <t>Vyřazeno z formálních důvodů</t>
  </si>
  <si>
    <t>Návrh KSVČ a RMČ</t>
  </si>
  <si>
    <t>Mgr. R.T.</t>
  </si>
  <si>
    <t>Částka schválena v  ZMČ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</si>
</sst>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164" formatCode="#,##0.00\ &quot;Kč&quot;"/>
    <numFmt numFmtId="165" formatCode="#,##0\ &quot;Kč&quot;"/>
    <numFmt numFmtId="166" formatCode="#,##0.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</cellStyleXfs>
  <cellXfs count="12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1" fillId="0" borderId="0" xfId="0" applyNumberFormat="1" applyFont="1" applyFill="1"/>
    <xf numFmtId="0" fontId="1" fillId="0" borderId="0" xfId="0" applyFont="1" applyFill="1"/>
    <xf numFmtId="0" fontId="3" fillId="0" borderId="0" xfId="0" applyFont="1" applyFill="1"/>
    <xf numFmtId="164" fontId="3" fillId="0" borderId="0" xfId="0" applyNumberFormat="1" applyFont="1" applyFill="1"/>
    <xf numFmtId="164" fontId="4" fillId="0" borderId="0" xfId="0" applyNumberFormat="1" applyFont="1" applyFill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5" xfId="2" applyFont="1" applyFill="1" applyBorder="1"/>
    <xf numFmtId="1" fontId="7" fillId="0" borderId="6" xfId="2" applyNumberFormat="1" applyFont="1" applyFill="1" applyBorder="1" applyAlignment="1">
      <alignment wrapText="1"/>
    </xf>
    <xf numFmtId="0" fontId="7" fillId="0" borderId="5" xfId="1" applyFont="1" applyFill="1" applyBorder="1"/>
    <xf numFmtId="1" fontId="7" fillId="0" borderId="6" xfId="1" applyNumberFormat="1" applyFont="1" applyFill="1" applyBorder="1" applyAlignment="1">
      <alignment wrapText="1"/>
    </xf>
    <xf numFmtId="0" fontId="8" fillId="0" borderId="15" xfId="0" applyFont="1" applyFill="1" applyBorder="1" applyAlignment="1">
      <alignment horizontal="center"/>
    </xf>
    <xf numFmtId="0" fontId="10" fillId="0" borderId="13" xfId="0" applyFont="1" applyBorder="1" applyAlignment="1">
      <alignment wrapText="1"/>
    </xf>
    <xf numFmtId="0" fontId="10" fillId="4" borderId="2" xfId="0" applyFont="1" applyFill="1" applyBorder="1"/>
    <xf numFmtId="0" fontId="10" fillId="4" borderId="3" xfId="0" applyFont="1" applyFill="1" applyBorder="1"/>
    <xf numFmtId="6" fontId="10" fillId="3" borderId="3" xfId="0" applyNumberFormat="1" applyFont="1" applyFill="1" applyBorder="1"/>
    <xf numFmtId="1" fontId="10" fillId="9" borderId="3" xfId="0" applyNumberFormat="1" applyFont="1" applyFill="1" applyBorder="1"/>
    <xf numFmtId="164" fontId="10" fillId="6" borderId="10" xfId="0" applyNumberFormat="1" applyFont="1" applyFill="1" applyBorder="1" applyAlignment="1"/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 wrapText="1"/>
    </xf>
    <xf numFmtId="166" fontId="10" fillId="6" borderId="10" xfId="0" applyNumberFormat="1" applyFont="1" applyFill="1" applyBorder="1" applyAlignment="1"/>
    <xf numFmtId="0" fontId="8" fillId="0" borderId="17" xfId="0" applyFont="1" applyBorder="1" applyAlignment="1">
      <alignment horizontal="center"/>
    </xf>
    <xf numFmtId="164" fontId="11" fillId="6" borderId="1" xfId="0" applyNumberFormat="1" applyFont="1" applyFill="1" applyBorder="1" applyAlignment="1">
      <alignment horizontal="center" vertical="center" wrapText="1"/>
    </xf>
    <xf numFmtId="164" fontId="8" fillId="10" borderId="6" xfId="0" applyNumberFormat="1" applyFont="1" applyFill="1" applyBorder="1" applyAlignment="1">
      <alignment wrapText="1"/>
    </xf>
    <xf numFmtId="164" fontId="7" fillId="10" borderId="6" xfId="2" applyNumberFormat="1" applyFont="1" applyFill="1" applyBorder="1" applyAlignment="1">
      <alignment wrapText="1"/>
    </xf>
    <xf numFmtId="164" fontId="7" fillId="10" borderId="6" xfId="1" applyNumberFormat="1" applyFont="1" applyFill="1" applyBorder="1" applyAlignment="1">
      <alignment wrapText="1"/>
    </xf>
    <xf numFmtId="164" fontId="8" fillId="10" borderId="11" xfId="0" applyNumberFormat="1" applyFont="1" applyFill="1" applyBorder="1" applyAlignment="1">
      <alignment wrapText="1"/>
    </xf>
    <xf numFmtId="164" fontId="7" fillId="10" borderId="11" xfId="2" applyNumberFormat="1" applyFont="1" applyFill="1" applyBorder="1" applyAlignment="1">
      <alignment wrapText="1"/>
    </xf>
    <xf numFmtId="164" fontId="7" fillId="10" borderId="11" xfId="1" applyNumberFormat="1" applyFont="1" applyFill="1" applyBorder="1" applyAlignment="1">
      <alignment wrapText="1"/>
    </xf>
    <xf numFmtId="164" fontId="10" fillId="10" borderId="4" xfId="0" applyNumberFormat="1" applyFont="1" applyFill="1" applyBorder="1"/>
    <xf numFmtId="166" fontId="10" fillId="10" borderId="3" xfId="0" applyNumberFormat="1" applyFont="1" applyFill="1" applyBorder="1"/>
    <xf numFmtId="166" fontId="10" fillId="10" borderId="10" xfId="0" applyNumberFormat="1" applyFont="1" applyFill="1" applyBorder="1" applyAlignment="1"/>
    <xf numFmtId="164" fontId="10" fillId="10" borderId="3" xfId="0" applyNumberFormat="1" applyFont="1" applyFill="1" applyBorder="1" applyAlignment="1">
      <alignment horizontal="center" vertical="center" wrapText="1"/>
    </xf>
    <xf numFmtId="164" fontId="10" fillId="10" borderId="10" xfId="0" applyNumberFormat="1" applyFont="1" applyFill="1" applyBorder="1" applyAlignment="1">
      <alignment horizontal="center" vertical="center" wrapText="1"/>
    </xf>
    <xf numFmtId="166" fontId="10" fillId="6" borderId="4" xfId="0" applyNumberFormat="1" applyFont="1" applyFill="1" applyBorder="1"/>
    <xf numFmtId="0" fontId="7" fillId="0" borderId="15" xfId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16" xfId="0" applyFill="1" applyBorder="1"/>
    <xf numFmtId="6" fontId="9" fillId="0" borderId="6" xfId="0" applyNumberFormat="1" applyFont="1" applyFill="1" applyBorder="1"/>
    <xf numFmtId="1" fontId="8" fillId="0" borderId="6" xfId="0" applyNumberFormat="1" applyFont="1" applyFill="1" applyBorder="1" applyAlignment="1">
      <alignment wrapText="1"/>
    </xf>
    <xf numFmtId="0" fontId="0" fillId="0" borderId="16" xfId="0" applyFill="1" applyBorder="1" applyAlignment="1"/>
    <xf numFmtId="164" fontId="8" fillId="0" borderId="12" xfId="0" applyNumberFormat="1" applyFont="1" applyFill="1" applyBorder="1" applyAlignment="1">
      <alignment wrapText="1"/>
    </xf>
    <xf numFmtId="165" fontId="8" fillId="0" borderId="5" xfId="0" applyNumberFormat="1" applyFont="1" applyFill="1" applyBorder="1" applyAlignment="1">
      <alignment wrapText="1"/>
    </xf>
    <xf numFmtId="0" fontId="7" fillId="0" borderId="15" xfId="0" applyFont="1" applyFill="1" applyBorder="1" applyAlignment="1">
      <alignment horizontal="center"/>
    </xf>
    <xf numFmtId="0" fontId="0" fillId="0" borderId="9" xfId="0" applyFill="1" applyBorder="1"/>
    <xf numFmtId="0" fontId="7" fillId="0" borderId="15" xfId="2" applyFont="1" applyFill="1" applyBorder="1" applyAlignment="1">
      <alignment horizontal="center"/>
    </xf>
    <xf numFmtId="0" fontId="7" fillId="0" borderId="15" xfId="2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/>
    </xf>
    <xf numFmtId="0" fontId="0" fillId="0" borderId="9" xfId="0" applyFill="1" applyBorder="1" applyAlignment="1"/>
    <xf numFmtId="165" fontId="8" fillId="0" borderId="12" xfId="0" applyNumberFormat="1" applyFont="1" applyFill="1" applyBorder="1" applyAlignment="1">
      <alignment wrapText="1"/>
    </xf>
    <xf numFmtId="0" fontId="8" fillId="0" borderId="2" xfId="0" applyFont="1" applyBorder="1" applyAlignment="1">
      <alignment horizontal="center"/>
    </xf>
    <xf numFmtId="1" fontId="10" fillId="5" borderId="3" xfId="0" applyNumberFormat="1" applyFont="1" applyFill="1" applyBorder="1"/>
    <xf numFmtId="164" fontId="10" fillId="10" borderId="3" xfId="0" applyNumberFormat="1" applyFont="1" applyFill="1" applyBorder="1"/>
    <xf numFmtId="164" fontId="10" fillId="10" borderId="10" xfId="0" applyNumberFormat="1" applyFont="1" applyFill="1" applyBorder="1" applyAlignment="1"/>
    <xf numFmtId="0" fontId="8" fillId="0" borderId="5" xfId="0" applyFont="1" applyFill="1" applyBorder="1"/>
    <xf numFmtId="0" fontId="8" fillId="0" borderId="7" xfId="0" applyFont="1" applyFill="1" applyBorder="1"/>
    <xf numFmtId="6" fontId="12" fillId="0" borderId="6" xfId="1" applyNumberFormat="1" applyFont="1" applyFill="1" applyBorder="1"/>
    <xf numFmtId="6" fontId="12" fillId="0" borderId="6" xfId="2" applyNumberFormat="1" applyFont="1" applyFill="1" applyBorder="1"/>
    <xf numFmtId="0" fontId="7" fillId="0" borderId="16" xfId="1" applyFont="1" applyFill="1" applyBorder="1" applyAlignment="1"/>
    <xf numFmtId="0" fontId="7" fillId="0" borderId="9" xfId="1" applyFont="1" applyFill="1" applyBorder="1" applyAlignment="1"/>
    <xf numFmtId="0" fontId="7" fillId="0" borderId="15" xfId="1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19" xfId="0" applyFill="1" applyBorder="1"/>
    <xf numFmtId="0" fontId="7" fillId="0" borderId="6" xfId="1" applyFont="1" applyFill="1" applyBorder="1" applyAlignment="1">
      <alignment wrapText="1"/>
    </xf>
    <xf numFmtId="6" fontId="12" fillId="0" borderId="6" xfId="1" applyNumberFormat="1" applyFont="1" applyFill="1" applyBorder="1" applyAlignment="1">
      <alignment wrapText="1"/>
    </xf>
    <xf numFmtId="0" fontId="7" fillId="11" borderId="15" xfId="0" applyFont="1" applyFill="1" applyBorder="1" applyAlignment="1">
      <alignment horizontal="center"/>
    </xf>
    <xf numFmtId="0" fontId="7" fillId="0" borderId="21" xfId="0" applyFont="1" applyFill="1" applyBorder="1" applyAlignment="1"/>
    <xf numFmtId="0" fontId="7" fillId="0" borderId="22" xfId="0" applyFont="1" applyFill="1" applyBorder="1" applyAlignment="1"/>
    <xf numFmtId="0" fontId="7" fillId="0" borderId="5" xfId="0" applyFont="1" applyFill="1" applyBorder="1"/>
    <xf numFmtId="6" fontId="12" fillId="0" borderId="6" xfId="0" applyNumberFormat="1" applyFont="1" applyFill="1" applyBorder="1"/>
    <xf numFmtId="1" fontId="7" fillId="0" borderId="6" xfId="0" applyNumberFormat="1" applyFont="1" applyFill="1" applyBorder="1" applyAlignment="1">
      <alignment wrapText="1"/>
    </xf>
    <xf numFmtId="165" fontId="7" fillId="0" borderId="12" xfId="0" applyNumberFormat="1" applyFont="1" applyFill="1" applyBorder="1" applyAlignment="1">
      <alignment wrapText="1"/>
    </xf>
    <xf numFmtId="165" fontId="7" fillId="0" borderId="5" xfId="0" applyNumberFormat="1" applyFont="1" applyFill="1" applyBorder="1" applyAlignment="1">
      <alignment wrapText="1"/>
    </xf>
    <xf numFmtId="0" fontId="7" fillId="11" borderId="15" xfId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11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6" fontId="9" fillId="0" borderId="6" xfId="0" applyNumberFormat="1" applyFont="1" applyFill="1" applyBorder="1" applyAlignment="1">
      <alignment vertical="center"/>
    </xf>
    <xf numFmtId="164" fontId="8" fillId="10" borderId="6" xfId="0" applyNumberFormat="1" applyFont="1" applyFill="1" applyBorder="1" applyAlignment="1">
      <alignment vertical="center" wrapText="1"/>
    </xf>
    <xf numFmtId="1" fontId="8" fillId="0" borderId="6" xfId="0" applyNumberFormat="1" applyFont="1" applyFill="1" applyBorder="1" applyAlignment="1">
      <alignment vertical="center" wrapText="1"/>
    </xf>
    <xf numFmtId="164" fontId="8" fillId="10" borderId="11" xfId="0" applyNumberFormat="1" applyFont="1" applyFill="1" applyBorder="1" applyAlignment="1">
      <alignment vertical="center" wrapText="1"/>
    </xf>
    <xf numFmtId="165" fontId="8" fillId="0" borderId="12" xfId="0" applyNumberFormat="1" applyFont="1" applyFill="1" applyBorder="1" applyAlignment="1">
      <alignment vertical="center" wrapText="1"/>
    </xf>
    <xf numFmtId="165" fontId="8" fillId="0" borderId="5" xfId="0" applyNumberFormat="1" applyFont="1" applyFill="1" applyBorder="1" applyAlignment="1">
      <alignment vertical="center" wrapText="1"/>
    </xf>
    <xf numFmtId="0" fontId="7" fillId="0" borderId="16" xfId="0" applyFont="1" applyFill="1" applyBorder="1" applyAlignment="1">
      <alignment wrapText="1"/>
    </xf>
    <xf numFmtId="0" fontId="0" fillId="0" borderId="9" xfId="0" applyFill="1" applyBorder="1" applyAlignment="1">
      <alignment vertical="center"/>
    </xf>
    <xf numFmtId="164" fontId="8" fillId="0" borderId="12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Border="1"/>
    <xf numFmtId="164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Border="1"/>
    <xf numFmtId="1" fontId="3" fillId="0" borderId="0" xfId="0" applyNumberFormat="1" applyFont="1" applyFill="1" applyBorder="1" applyAlignment="1"/>
    <xf numFmtId="0" fontId="3" fillId="0" borderId="0" xfId="0" applyFont="1" applyBorder="1"/>
    <xf numFmtId="166" fontId="10" fillId="6" borderId="23" xfId="0" applyNumberFormat="1" applyFont="1" applyFill="1" applyBorder="1"/>
    <xf numFmtId="164" fontId="11" fillId="6" borderId="4" xfId="0" applyNumberFormat="1" applyFont="1" applyFill="1" applyBorder="1" applyAlignment="1">
      <alignment horizontal="center" vertical="center" wrapText="1"/>
    </xf>
    <xf numFmtId="165" fontId="7" fillId="0" borderId="16" xfId="0" applyNumberFormat="1" applyFont="1" applyFill="1" applyBorder="1"/>
    <xf numFmtId="165" fontId="8" fillId="0" borderId="16" xfId="0" applyNumberFormat="1" applyFont="1" applyFill="1" applyBorder="1"/>
    <xf numFmtId="165" fontId="5" fillId="7" borderId="16" xfId="1" applyNumberFormat="1" applyBorder="1"/>
    <xf numFmtId="165" fontId="8" fillId="0" borderId="16" xfId="0" applyNumberFormat="1" applyFont="1" applyFill="1" applyBorder="1" applyAlignment="1">
      <alignment vertical="center"/>
    </xf>
    <xf numFmtId="165" fontId="7" fillId="0" borderId="24" xfId="0" applyNumberFormat="1" applyFont="1" applyFill="1" applyBorder="1" applyAlignment="1">
      <alignment wrapText="1"/>
    </xf>
    <xf numFmtId="165" fontId="8" fillId="0" borderId="24" xfId="0" applyNumberFormat="1" applyFont="1" applyFill="1" applyBorder="1" applyAlignment="1">
      <alignment wrapText="1"/>
    </xf>
    <xf numFmtId="165" fontId="8" fillId="0" borderId="25" xfId="0" applyNumberFormat="1" applyFont="1" applyFill="1" applyBorder="1" applyAlignment="1">
      <alignment horizontal="left" vertical="center" wrapText="1"/>
    </xf>
    <xf numFmtId="165" fontId="7" fillId="0" borderId="16" xfId="2" applyNumberFormat="1" applyFont="1" applyFill="1" applyBorder="1"/>
    <xf numFmtId="165" fontId="7" fillId="0" borderId="16" xfId="1" applyNumberFormat="1" applyFont="1" applyFill="1" applyBorder="1"/>
    <xf numFmtId="165" fontId="7" fillId="0" borderId="24" xfId="1" applyNumberFormat="1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right"/>
    </xf>
    <xf numFmtId="0" fontId="10" fillId="0" borderId="2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left"/>
    </xf>
    <xf numFmtId="0" fontId="2" fillId="0" borderId="0" xfId="0" applyFont="1" applyAlignment="1"/>
  </cellXfs>
  <cellStyles count="3">
    <cellStyle name="Chybně" xfId="1" builtinId="27"/>
    <cellStyle name="Neutrální" xfId="2" builtinId="28"/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4"/>
  <sheetViews>
    <sheetView tabSelected="1" view="pageBreakPreview" zoomScale="80" zoomScaleNormal="80" zoomScaleSheetLayoutView="80" workbookViewId="0">
      <selection activeCell="N9" sqref="N9"/>
    </sheetView>
  </sheetViews>
  <sheetFormatPr defaultColWidth="9.28515625" defaultRowHeight="15" x14ac:dyDescent="0.25"/>
  <cols>
    <col min="1" max="1" width="5.28515625" style="15" customWidth="1"/>
    <col min="2" max="2" width="10.140625" style="15" customWidth="1"/>
    <col min="3" max="3" width="37.28515625" style="12" customWidth="1"/>
    <col min="4" max="4" width="7" style="1" customWidth="1"/>
    <col min="5" max="5" width="7.85546875" style="1" customWidth="1"/>
    <col min="6" max="6" width="16.140625" style="1" customWidth="1"/>
    <col min="7" max="7" width="19.28515625" style="7" customWidth="1"/>
    <col min="8" max="8" width="8.85546875" style="2" customWidth="1"/>
    <col min="9" max="9" width="15" style="7" customWidth="1"/>
    <col min="10" max="10" width="25.28515625" style="8" customWidth="1"/>
    <col min="11" max="11" width="14.28515625" style="1" customWidth="1"/>
    <col min="12" max="12" width="15.42578125" style="1" customWidth="1"/>
    <col min="13" max="13" width="18.5703125" style="1" hidden="1" customWidth="1"/>
    <col min="14" max="14" width="21.7109375" style="1" customWidth="1"/>
    <col min="15" max="15" width="30.28515625" style="49" customWidth="1"/>
    <col min="16" max="16" width="8.7109375" customWidth="1"/>
    <col min="17" max="16384" width="9.28515625" style="1"/>
  </cols>
  <sheetData>
    <row r="1" spans="1:16" ht="25.5" customHeight="1" x14ac:dyDescent="0.3">
      <c r="C1" s="126" t="s">
        <v>70</v>
      </c>
      <c r="D1" s="126"/>
      <c r="E1" s="126"/>
      <c r="F1" s="126"/>
      <c r="G1" s="126"/>
      <c r="H1" s="126"/>
      <c r="I1" s="126"/>
      <c r="J1" s="126"/>
      <c r="K1" s="126"/>
      <c r="L1" s="126"/>
      <c r="P1" s="1"/>
    </row>
    <row r="2" spans="1:16" ht="4.5" customHeight="1" x14ac:dyDescent="0.3">
      <c r="F2" s="8"/>
      <c r="P2" s="1"/>
    </row>
    <row r="3" spans="1:16" ht="14.45" x14ac:dyDescent="0.3">
      <c r="P3" s="1"/>
    </row>
    <row r="4" spans="1:16" x14ac:dyDescent="0.25">
      <c r="C4" s="13" t="s">
        <v>1</v>
      </c>
      <c r="E4" s="122">
        <f>J56</f>
        <v>5949999.9999999991</v>
      </c>
      <c r="F4" s="122"/>
      <c r="H4" s="104"/>
      <c r="I4" s="105"/>
      <c r="J4" s="106"/>
      <c r="K4" s="107"/>
      <c r="L4" s="107"/>
      <c r="P4" s="1"/>
    </row>
    <row r="5" spans="1:16" x14ac:dyDescent="0.25">
      <c r="C5" s="13" t="s">
        <v>2</v>
      </c>
      <c r="E5" s="122">
        <f>G56</f>
        <v>1380000</v>
      </c>
      <c r="F5" s="122"/>
      <c r="H5" s="125" t="s">
        <v>0</v>
      </c>
      <c r="I5" s="125"/>
      <c r="J5" s="125"/>
      <c r="K5" s="122">
        <v>5950000</v>
      </c>
      <c r="L5" s="122"/>
      <c r="P5" s="1"/>
    </row>
    <row r="6" spans="1:16" x14ac:dyDescent="0.25">
      <c r="C6" s="13" t="s">
        <v>3</v>
      </c>
      <c r="E6" s="122">
        <f>I56</f>
        <v>4140000</v>
      </c>
      <c r="F6" s="122"/>
      <c r="H6" s="125" t="s">
        <v>16</v>
      </c>
      <c r="I6" s="125"/>
      <c r="J6" s="125"/>
      <c r="K6" s="122">
        <f>K5-F56</f>
        <v>5520000</v>
      </c>
      <c r="L6" s="122"/>
      <c r="P6" s="1"/>
    </row>
    <row r="7" spans="1:16" s="3" customFormat="1" x14ac:dyDescent="0.25">
      <c r="A7" s="6"/>
      <c r="B7" s="6"/>
      <c r="C7" s="13" t="s">
        <v>4</v>
      </c>
      <c r="E7" s="122">
        <f>SUM(F10:F55)</f>
        <v>430000</v>
      </c>
      <c r="F7" s="122"/>
      <c r="G7" s="10"/>
      <c r="H7" s="4"/>
      <c r="I7" s="10"/>
      <c r="J7" s="9"/>
      <c r="O7" s="50"/>
    </row>
    <row r="8" spans="1:16" ht="9" customHeight="1" thickBot="1" x14ac:dyDescent="0.35">
      <c r="E8" s="6"/>
      <c r="F8" s="8"/>
      <c r="G8" s="11"/>
      <c r="I8" s="11"/>
      <c r="P8" s="1"/>
    </row>
    <row r="9" spans="1:16" s="5" customFormat="1" ht="43.5" customHeight="1" thickBot="1" x14ac:dyDescent="0.3">
      <c r="B9" s="27" t="s">
        <v>17</v>
      </c>
      <c r="C9" s="123" t="s">
        <v>5</v>
      </c>
      <c r="D9" s="124"/>
      <c r="E9" s="28" t="s">
        <v>6</v>
      </c>
      <c r="F9" s="29" t="s">
        <v>4</v>
      </c>
      <c r="G9" s="45" t="s">
        <v>11</v>
      </c>
      <c r="H9" s="30" t="s">
        <v>15</v>
      </c>
      <c r="I9" s="45" t="s">
        <v>7</v>
      </c>
      <c r="J9" s="46" t="s">
        <v>8</v>
      </c>
      <c r="K9" s="31" t="s">
        <v>9</v>
      </c>
      <c r="L9" s="32" t="s">
        <v>85</v>
      </c>
      <c r="M9" s="111" t="s">
        <v>44</v>
      </c>
      <c r="N9" s="35" t="s">
        <v>87</v>
      </c>
      <c r="O9" s="49"/>
    </row>
    <row r="10" spans="1:16" s="12" customFormat="1" ht="18" customHeight="1" x14ac:dyDescent="0.25">
      <c r="A10" s="103">
        <v>1</v>
      </c>
      <c r="B10" s="74" t="s">
        <v>18</v>
      </c>
      <c r="C10" s="75" t="s">
        <v>37</v>
      </c>
      <c r="D10" s="76"/>
      <c r="E10" s="77">
        <v>160</v>
      </c>
      <c r="F10" s="78">
        <v>10000</v>
      </c>
      <c r="G10" s="36">
        <f t="shared" ref="G10:G55" si="0">(($K$6*25%)/$E$56)*$E10</f>
        <v>30077.646097261953</v>
      </c>
      <c r="H10" s="19">
        <v>10400</v>
      </c>
      <c r="I10" s="36">
        <f t="shared" ref="I10:I55" si="1">(($K$6*75%)/$H$56)*$H10</f>
        <v>46737.818380762983</v>
      </c>
      <c r="J10" s="39">
        <f t="shared" ref="J10:J55" si="2">G10+$I10+$F10</f>
        <v>86815.464478024936</v>
      </c>
      <c r="K10" s="55">
        <f>ROUND(J10,-2)</f>
        <v>86800</v>
      </c>
      <c r="L10" s="56">
        <f>K10</f>
        <v>86800</v>
      </c>
      <c r="M10" s="113">
        <f t="shared" ref="M10:M55" si="3">ROUND(L10,-2)</f>
        <v>86800</v>
      </c>
      <c r="N10" s="117">
        <f>M10</f>
        <v>86800</v>
      </c>
      <c r="O10" s="49"/>
    </row>
    <row r="11" spans="1:16" ht="18" customHeight="1" x14ac:dyDescent="0.25">
      <c r="A11" s="15">
        <v>2</v>
      </c>
      <c r="B11" s="57" t="s">
        <v>18</v>
      </c>
      <c r="C11" s="54" t="s">
        <v>75</v>
      </c>
      <c r="D11" s="58"/>
      <c r="E11" s="68">
        <v>141</v>
      </c>
      <c r="F11" s="52">
        <v>10000</v>
      </c>
      <c r="G11" s="36">
        <f t="shared" si="0"/>
        <v>26505.925623212097</v>
      </c>
      <c r="H11" s="53">
        <v>23225</v>
      </c>
      <c r="I11" s="36">
        <f t="shared" si="1"/>
        <v>104373.63768204041</v>
      </c>
      <c r="J11" s="39">
        <f t="shared" si="2"/>
        <v>140879.56330525252</v>
      </c>
      <c r="K11" s="55">
        <f t="shared" ref="K11:K55" si="4">ROUND(J11,-2)</f>
        <v>140900</v>
      </c>
      <c r="L11" s="56">
        <f t="shared" ref="L11:N55" si="5">K11</f>
        <v>140900</v>
      </c>
      <c r="M11" s="113">
        <f t="shared" si="3"/>
        <v>140900</v>
      </c>
      <c r="N11" s="117">
        <f t="shared" si="5"/>
        <v>140900</v>
      </c>
      <c r="P11" s="1"/>
    </row>
    <row r="12" spans="1:16" ht="18" customHeight="1" x14ac:dyDescent="0.25">
      <c r="A12" s="15">
        <v>3</v>
      </c>
      <c r="B12" s="57" t="s">
        <v>18</v>
      </c>
      <c r="C12" s="51" t="s">
        <v>12</v>
      </c>
      <c r="D12" s="58"/>
      <c r="E12" s="68">
        <v>77</v>
      </c>
      <c r="F12" s="52">
        <v>10000</v>
      </c>
      <c r="G12" s="36">
        <f t="shared" si="0"/>
        <v>14474.867184307315</v>
      </c>
      <c r="H12" s="53">
        <v>16632</v>
      </c>
      <c r="I12" s="36">
        <f t="shared" si="1"/>
        <v>74744.557241235569</v>
      </c>
      <c r="J12" s="39">
        <f t="shared" si="2"/>
        <v>99219.424425542878</v>
      </c>
      <c r="K12" s="55">
        <f t="shared" si="4"/>
        <v>99200</v>
      </c>
      <c r="L12" s="56">
        <f t="shared" si="5"/>
        <v>99200</v>
      </c>
      <c r="M12" s="113">
        <f t="shared" si="3"/>
        <v>99200</v>
      </c>
      <c r="N12" s="117">
        <f t="shared" si="5"/>
        <v>99200</v>
      </c>
      <c r="P12" s="1"/>
    </row>
    <row r="13" spans="1:16" ht="18" customHeight="1" x14ac:dyDescent="0.25">
      <c r="A13" s="15">
        <v>4</v>
      </c>
      <c r="B13" s="48" t="s">
        <v>18</v>
      </c>
      <c r="C13" s="51" t="s">
        <v>76</v>
      </c>
      <c r="D13" s="58"/>
      <c r="E13" s="18">
        <v>39</v>
      </c>
      <c r="F13" s="70">
        <v>10000</v>
      </c>
      <c r="G13" s="36">
        <f t="shared" si="0"/>
        <v>7331.4262362076015</v>
      </c>
      <c r="H13" s="19">
        <v>900</v>
      </c>
      <c r="I13" s="36">
        <f t="shared" si="1"/>
        <v>4044.6188983352581</v>
      </c>
      <c r="J13" s="39">
        <f t="shared" si="2"/>
        <v>21376.045134542859</v>
      </c>
      <c r="K13" s="55">
        <f t="shared" si="4"/>
        <v>21400</v>
      </c>
      <c r="L13" s="56">
        <f t="shared" si="5"/>
        <v>21400</v>
      </c>
      <c r="M13" s="113">
        <f t="shared" si="3"/>
        <v>21400</v>
      </c>
      <c r="N13" s="117">
        <f t="shared" si="5"/>
        <v>21400</v>
      </c>
      <c r="P13" s="1"/>
    </row>
    <row r="14" spans="1:16" ht="18" customHeight="1" x14ac:dyDescent="0.25">
      <c r="A14" s="15">
        <v>5</v>
      </c>
      <c r="B14" s="57" t="s">
        <v>18</v>
      </c>
      <c r="C14" s="51" t="s">
        <v>49</v>
      </c>
      <c r="D14" s="58"/>
      <c r="E14" s="68">
        <v>205</v>
      </c>
      <c r="F14" s="52">
        <v>10000</v>
      </c>
      <c r="G14" s="36">
        <f t="shared" si="0"/>
        <v>38536.984062116877</v>
      </c>
      <c r="H14" s="53">
        <v>43680</v>
      </c>
      <c r="I14" s="36">
        <f t="shared" si="1"/>
        <v>196298.83719920451</v>
      </c>
      <c r="J14" s="39">
        <f t="shared" si="2"/>
        <v>244835.8212613214</v>
      </c>
      <c r="K14" s="55">
        <f t="shared" si="4"/>
        <v>244800</v>
      </c>
      <c r="L14" s="56">
        <f t="shared" si="5"/>
        <v>244800</v>
      </c>
      <c r="M14" s="113">
        <f t="shared" si="3"/>
        <v>244800</v>
      </c>
      <c r="N14" s="117">
        <f t="shared" si="5"/>
        <v>244800</v>
      </c>
      <c r="P14" s="1"/>
    </row>
    <row r="15" spans="1:16" ht="18" customHeight="1" x14ac:dyDescent="0.25">
      <c r="A15" s="15">
        <v>6</v>
      </c>
      <c r="B15" s="57" t="s">
        <v>18</v>
      </c>
      <c r="C15" s="51" t="s">
        <v>33</v>
      </c>
      <c r="D15" s="58"/>
      <c r="E15" s="68">
        <v>85</v>
      </c>
      <c r="F15" s="52">
        <v>10000</v>
      </c>
      <c r="G15" s="36">
        <f t="shared" si="0"/>
        <v>15978.749489170414</v>
      </c>
      <c r="H15" s="53">
        <v>14483</v>
      </c>
      <c r="I15" s="36">
        <f t="shared" si="1"/>
        <v>65086.906116210601</v>
      </c>
      <c r="J15" s="39">
        <f t="shared" si="2"/>
        <v>91065.65560538102</v>
      </c>
      <c r="K15" s="55">
        <f t="shared" si="4"/>
        <v>91100</v>
      </c>
      <c r="L15" s="56">
        <f t="shared" si="5"/>
        <v>91100</v>
      </c>
      <c r="M15" s="113">
        <f t="shared" si="3"/>
        <v>91100</v>
      </c>
      <c r="N15" s="117">
        <f t="shared" si="5"/>
        <v>91100</v>
      </c>
      <c r="P15" s="1"/>
    </row>
    <row r="16" spans="1:16" ht="18" customHeight="1" x14ac:dyDescent="0.3">
      <c r="A16" s="15">
        <v>7</v>
      </c>
      <c r="B16" s="59" t="s">
        <v>18</v>
      </c>
      <c r="C16" s="54" t="s">
        <v>60</v>
      </c>
      <c r="D16" s="58"/>
      <c r="E16" s="16">
        <v>36</v>
      </c>
      <c r="F16" s="71">
        <v>10000</v>
      </c>
      <c r="G16" s="37">
        <f t="shared" si="0"/>
        <v>6767.4703718839401</v>
      </c>
      <c r="H16" s="17">
        <v>1836</v>
      </c>
      <c r="I16" s="37">
        <f t="shared" si="1"/>
        <v>8251.0225526039267</v>
      </c>
      <c r="J16" s="40">
        <f t="shared" si="2"/>
        <v>25018.492924487866</v>
      </c>
      <c r="K16" s="55">
        <f t="shared" si="4"/>
        <v>25000</v>
      </c>
      <c r="L16" s="56">
        <f t="shared" si="5"/>
        <v>25000</v>
      </c>
      <c r="M16" s="119">
        <f t="shared" si="3"/>
        <v>25000</v>
      </c>
      <c r="N16" s="117">
        <f t="shared" si="5"/>
        <v>25000</v>
      </c>
      <c r="P16" s="1"/>
    </row>
    <row r="17" spans="1:16" ht="18" customHeight="1" x14ac:dyDescent="0.3">
      <c r="A17" s="15">
        <v>8</v>
      </c>
      <c r="B17" s="59" t="s">
        <v>18</v>
      </c>
      <c r="C17" s="51" t="s">
        <v>77</v>
      </c>
      <c r="D17" s="58"/>
      <c r="E17" s="16">
        <v>179</v>
      </c>
      <c r="F17" s="71">
        <v>10000</v>
      </c>
      <c r="G17" s="37">
        <f t="shared" si="0"/>
        <v>33649.36657131181</v>
      </c>
      <c r="H17" s="17">
        <v>7840</v>
      </c>
      <c r="I17" s="37">
        <f t="shared" si="1"/>
        <v>35233.124625498247</v>
      </c>
      <c r="J17" s="40">
        <f t="shared" si="2"/>
        <v>78882.491196810064</v>
      </c>
      <c r="K17" s="55">
        <f t="shared" si="4"/>
        <v>78900</v>
      </c>
      <c r="L17" s="56">
        <f t="shared" si="5"/>
        <v>78900</v>
      </c>
      <c r="M17" s="119">
        <f t="shared" si="3"/>
        <v>78900</v>
      </c>
      <c r="N17" s="117">
        <f t="shared" si="5"/>
        <v>78900</v>
      </c>
      <c r="O17" s="1"/>
      <c r="P17" s="1"/>
    </row>
    <row r="18" spans="1:16" ht="18" customHeight="1" x14ac:dyDescent="0.25">
      <c r="A18" s="15">
        <v>9</v>
      </c>
      <c r="B18" s="59" t="s">
        <v>18</v>
      </c>
      <c r="C18" s="51" t="s">
        <v>62</v>
      </c>
      <c r="D18" s="58"/>
      <c r="E18" s="16">
        <v>88</v>
      </c>
      <c r="F18" s="71">
        <v>10000</v>
      </c>
      <c r="G18" s="37">
        <f t="shared" si="0"/>
        <v>16542.705353494075</v>
      </c>
      <c r="H18" s="17">
        <v>4750</v>
      </c>
      <c r="I18" s="37">
        <f t="shared" si="1"/>
        <v>21346.59974121386</v>
      </c>
      <c r="J18" s="40">
        <f t="shared" si="2"/>
        <v>47889.305094707932</v>
      </c>
      <c r="K18" s="55">
        <f t="shared" si="4"/>
        <v>47900</v>
      </c>
      <c r="L18" s="56">
        <f t="shared" si="5"/>
        <v>47900</v>
      </c>
      <c r="M18" s="119">
        <f t="shared" si="3"/>
        <v>47900</v>
      </c>
      <c r="N18" s="117">
        <f t="shared" si="5"/>
        <v>47900</v>
      </c>
      <c r="O18" s="1"/>
      <c r="P18" s="1"/>
    </row>
    <row r="19" spans="1:16" ht="18" customHeight="1" x14ac:dyDescent="0.25">
      <c r="A19" s="15">
        <v>10</v>
      </c>
      <c r="B19" s="57" t="s">
        <v>18</v>
      </c>
      <c r="C19" s="51" t="s">
        <v>46</v>
      </c>
      <c r="D19" s="58"/>
      <c r="E19" s="68">
        <v>107</v>
      </c>
      <c r="F19" s="52">
        <v>10000</v>
      </c>
      <c r="G19" s="36">
        <f t="shared" si="0"/>
        <v>20114.425827543932</v>
      </c>
      <c r="H19" s="53">
        <v>30450</v>
      </c>
      <c r="I19" s="36">
        <f t="shared" si="1"/>
        <v>136842.93939367624</v>
      </c>
      <c r="J19" s="39">
        <f t="shared" si="2"/>
        <v>166957.36522122016</v>
      </c>
      <c r="K19" s="55">
        <f t="shared" si="4"/>
        <v>167000</v>
      </c>
      <c r="L19" s="56">
        <f t="shared" si="5"/>
        <v>167000</v>
      </c>
      <c r="M19" s="113">
        <f t="shared" si="3"/>
        <v>167000</v>
      </c>
      <c r="N19" s="117">
        <f t="shared" si="5"/>
        <v>167000</v>
      </c>
      <c r="O19" s="1"/>
      <c r="P19" s="1"/>
    </row>
    <row r="20" spans="1:16" ht="18" customHeight="1" x14ac:dyDescent="0.25">
      <c r="A20" s="103">
        <v>11</v>
      </c>
      <c r="B20" s="57" t="s">
        <v>18</v>
      </c>
      <c r="C20" s="51" t="s">
        <v>35</v>
      </c>
      <c r="D20" s="58"/>
      <c r="E20" s="68">
        <v>167</v>
      </c>
      <c r="F20" s="52">
        <v>10000</v>
      </c>
      <c r="G20" s="36">
        <f t="shared" si="0"/>
        <v>31393.543114017164</v>
      </c>
      <c r="H20" s="53">
        <v>10404</v>
      </c>
      <c r="I20" s="36">
        <f t="shared" si="1"/>
        <v>46755.794464755585</v>
      </c>
      <c r="J20" s="39">
        <f t="shared" si="2"/>
        <v>88149.337578772742</v>
      </c>
      <c r="K20" s="55">
        <f t="shared" si="4"/>
        <v>88100</v>
      </c>
      <c r="L20" s="56">
        <f t="shared" si="5"/>
        <v>88100</v>
      </c>
      <c r="M20" s="113">
        <f t="shared" si="3"/>
        <v>88100</v>
      </c>
      <c r="N20" s="117">
        <f t="shared" si="5"/>
        <v>88100</v>
      </c>
      <c r="O20" s="1"/>
      <c r="P20" s="1"/>
    </row>
    <row r="21" spans="1:16" ht="18" customHeight="1" x14ac:dyDescent="0.3">
      <c r="A21" s="15">
        <v>12</v>
      </c>
      <c r="B21" s="57" t="s">
        <v>18</v>
      </c>
      <c r="C21" s="51" t="s">
        <v>58</v>
      </c>
      <c r="D21" s="58"/>
      <c r="E21" s="68">
        <v>162</v>
      </c>
      <c r="F21" s="52">
        <v>10000</v>
      </c>
      <c r="G21" s="36">
        <f t="shared" si="0"/>
        <v>30453.616673477729</v>
      </c>
      <c r="H21" s="53">
        <v>5184</v>
      </c>
      <c r="I21" s="36">
        <f t="shared" si="1"/>
        <v>23297.004854411087</v>
      </c>
      <c r="J21" s="39">
        <f t="shared" si="2"/>
        <v>63750.621527888812</v>
      </c>
      <c r="K21" s="55">
        <f t="shared" si="4"/>
        <v>63800</v>
      </c>
      <c r="L21" s="56">
        <f t="shared" si="5"/>
        <v>63800</v>
      </c>
      <c r="M21" s="113">
        <f t="shared" si="3"/>
        <v>63800</v>
      </c>
      <c r="N21" s="117">
        <f t="shared" si="5"/>
        <v>63800</v>
      </c>
      <c r="O21" s="1"/>
      <c r="P21" s="1"/>
    </row>
    <row r="22" spans="1:16" ht="18" customHeight="1" x14ac:dyDescent="0.25">
      <c r="A22" s="15">
        <v>14</v>
      </c>
      <c r="B22" s="57" t="s">
        <v>18</v>
      </c>
      <c r="C22" s="51" t="s">
        <v>14</v>
      </c>
      <c r="D22" s="58"/>
      <c r="E22" s="68">
        <v>98</v>
      </c>
      <c r="F22" s="52">
        <v>10000</v>
      </c>
      <c r="G22" s="36">
        <f t="shared" si="0"/>
        <v>18422.558234572945</v>
      </c>
      <c r="H22" s="53">
        <v>11302</v>
      </c>
      <c r="I22" s="36">
        <f t="shared" si="1"/>
        <v>50791.425321094539</v>
      </c>
      <c r="J22" s="39">
        <f t="shared" si="2"/>
        <v>79213.983555667481</v>
      </c>
      <c r="K22" s="55">
        <f t="shared" si="4"/>
        <v>79200</v>
      </c>
      <c r="L22" s="56">
        <f t="shared" si="5"/>
        <v>79200</v>
      </c>
      <c r="M22" s="113">
        <f t="shared" si="3"/>
        <v>79200</v>
      </c>
      <c r="N22" s="117">
        <f t="shared" si="5"/>
        <v>79200</v>
      </c>
      <c r="O22" s="1"/>
      <c r="P22" s="1"/>
    </row>
    <row r="23" spans="1:16" ht="18" customHeight="1" x14ac:dyDescent="0.3">
      <c r="A23" s="15">
        <v>15</v>
      </c>
      <c r="B23" s="59" t="s">
        <v>18</v>
      </c>
      <c r="C23" s="51" t="s">
        <v>47</v>
      </c>
      <c r="D23" s="58"/>
      <c r="E23" s="16">
        <v>109</v>
      </c>
      <c r="F23" s="71">
        <v>10000</v>
      </c>
      <c r="G23" s="37">
        <f t="shared" si="0"/>
        <v>20490.396403759707</v>
      </c>
      <c r="H23" s="17">
        <v>5027</v>
      </c>
      <c r="I23" s="37">
        <f t="shared" si="1"/>
        <v>22591.443557701492</v>
      </c>
      <c r="J23" s="40">
        <f t="shared" si="2"/>
        <v>53081.839961461199</v>
      </c>
      <c r="K23" s="55">
        <f t="shared" si="4"/>
        <v>53100</v>
      </c>
      <c r="L23" s="56">
        <f t="shared" si="5"/>
        <v>53100</v>
      </c>
      <c r="M23" s="119">
        <f t="shared" si="3"/>
        <v>53100</v>
      </c>
      <c r="N23" s="117">
        <f t="shared" si="5"/>
        <v>53100</v>
      </c>
      <c r="O23" s="1"/>
      <c r="P23" s="1"/>
    </row>
    <row r="24" spans="1:16" ht="18" customHeight="1" x14ac:dyDescent="0.3">
      <c r="A24" s="15">
        <v>16</v>
      </c>
      <c r="B24" s="57" t="s">
        <v>18</v>
      </c>
      <c r="C24" s="51" t="s">
        <v>30</v>
      </c>
      <c r="D24" s="58"/>
      <c r="E24" s="68">
        <v>338</v>
      </c>
      <c r="F24" s="52">
        <v>10000</v>
      </c>
      <c r="G24" s="36">
        <f t="shared" si="0"/>
        <v>63539.027380465879</v>
      </c>
      <c r="H24" s="53">
        <v>25483</v>
      </c>
      <c r="I24" s="36">
        <f t="shared" si="1"/>
        <v>114521.13709586376</v>
      </c>
      <c r="J24" s="39">
        <f t="shared" si="2"/>
        <v>188060.16447632964</v>
      </c>
      <c r="K24" s="55">
        <f t="shared" si="4"/>
        <v>188100</v>
      </c>
      <c r="L24" s="56">
        <f t="shared" si="5"/>
        <v>188100</v>
      </c>
      <c r="M24" s="113">
        <f t="shared" si="3"/>
        <v>188100</v>
      </c>
      <c r="N24" s="117">
        <f t="shared" si="5"/>
        <v>188100</v>
      </c>
      <c r="O24" s="1"/>
      <c r="P24" s="1"/>
    </row>
    <row r="25" spans="1:16" ht="18" customHeight="1" x14ac:dyDescent="0.25">
      <c r="A25" s="15">
        <v>17</v>
      </c>
      <c r="B25" s="59" t="s">
        <v>18</v>
      </c>
      <c r="C25" s="51" t="s">
        <v>71</v>
      </c>
      <c r="D25" s="58"/>
      <c r="E25" s="16">
        <v>53</v>
      </c>
      <c r="F25" s="52">
        <v>10000</v>
      </c>
      <c r="G25" s="37">
        <f t="shared" si="0"/>
        <v>9963.2202697180219</v>
      </c>
      <c r="H25" s="17">
        <v>4092</v>
      </c>
      <c r="I25" s="37">
        <f t="shared" si="1"/>
        <v>18389.533924430973</v>
      </c>
      <c r="J25" s="40">
        <f t="shared" si="2"/>
        <v>38352.754194148991</v>
      </c>
      <c r="K25" s="55">
        <f t="shared" si="4"/>
        <v>38400</v>
      </c>
      <c r="L25" s="56">
        <f t="shared" si="5"/>
        <v>38400</v>
      </c>
      <c r="M25" s="119">
        <f t="shared" si="3"/>
        <v>38400</v>
      </c>
      <c r="N25" s="117">
        <f t="shared" si="5"/>
        <v>38400</v>
      </c>
      <c r="O25" s="1"/>
      <c r="P25" s="1"/>
    </row>
    <row r="26" spans="1:16" ht="18" customHeight="1" x14ac:dyDescent="0.25">
      <c r="A26" s="15">
        <v>18</v>
      </c>
      <c r="B26" s="60" t="s">
        <v>18</v>
      </c>
      <c r="C26" s="51" t="s">
        <v>29</v>
      </c>
      <c r="D26" s="58"/>
      <c r="E26" s="16">
        <v>242</v>
      </c>
      <c r="F26" s="52">
        <v>10000</v>
      </c>
      <c r="G26" s="37">
        <f t="shared" si="0"/>
        <v>45492.439722108706</v>
      </c>
      <c r="H26" s="17">
        <v>34556</v>
      </c>
      <c r="I26" s="37">
        <f t="shared" si="1"/>
        <v>155295.38961208132</v>
      </c>
      <c r="J26" s="40">
        <f t="shared" si="2"/>
        <v>210787.82933419003</v>
      </c>
      <c r="K26" s="55">
        <f t="shared" si="4"/>
        <v>210800</v>
      </c>
      <c r="L26" s="56">
        <f t="shared" si="5"/>
        <v>210800</v>
      </c>
      <c r="M26" s="119">
        <f t="shared" si="3"/>
        <v>210800</v>
      </c>
      <c r="N26" s="117">
        <f t="shared" si="5"/>
        <v>210800</v>
      </c>
      <c r="O26" s="1"/>
      <c r="P26" s="1"/>
    </row>
    <row r="27" spans="1:16" ht="18" customHeight="1" x14ac:dyDescent="0.25">
      <c r="A27" s="15">
        <v>19</v>
      </c>
      <c r="B27" s="61" t="s">
        <v>18</v>
      </c>
      <c r="C27" s="54" t="s">
        <v>50</v>
      </c>
      <c r="D27" s="58"/>
      <c r="E27" s="18">
        <v>105</v>
      </c>
      <c r="F27" s="52">
        <v>10000</v>
      </c>
      <c r="G27" s="38">
        <f t="shared" si="0"/>
        <v>19738.455251328156</v>
      </c>
      <c r="H27" s="19">
        <v>15868</v>
      </c>
      <c r="I27" s="38">
        <f t="shared" si="1"/>
        <v>71311.125198648748</v>
      </c>
      <c r="J27" s="41">
        <f t="shared" si="2"/>
        <v>101049.5804499769</v>
      </c>
      <c r="K27" s="55">
        <f t="shared" si="4"/>
        <v>101000</v>
      </c>
      <c r="L27" s="56">
        <f t="shared" si="5"/>
        <v>101000</v>
      </c>
      <c r="M27" s="120">
        <f t="shared" si="3"/>
        <v>101000</v>
      </c>
      <c r="N27" s="117">
        <f t="shared" si="5"/>
        <v>101000</v>
      </c>
      <c r="O27" s="1"/>
      <c r="P27" s="1"/>
    </row>
    <row r="28" spans="1:16" ht="18" customHeight="1" x14ac:dyDescent="0.3">
      <c r="A28" s="15">
        <v>20</v>
      </c>
      <c r="B28" s="57" t="s">
        <v>18</v>
      </c>
      <c r="C28" s="54" t="s">
        <v>24</v>
      </c>
      <c r="D28" s="62"/>
      <c r="E28" s="68">
        <v>624</v>
      </c>
      <c r="F28" s="52">
        <v>10000</v>
      </c>
      <c r="G28" s="36">
        <f t="shared" si="0"/>
        <v>117302.81977932162</v>
      </c>
      <c r="H28" s="53">
        <v>103930</v>
      </c>
      <c r="I28" s="38">
        <f t="shared" si="1"/>
        <v>467063.60233775928</v>
      </c>
      <c r="J28" s="39">
        <f t="shared" si="2"/>
        <v>594366.42211708089</v>
      </c>
      <c r="K28" s="55">
        <f t="shared" si="4"/>
        <v>594400</v>
      </c>
      <c r="L28" s="56">
        <f t="shared" si="5"/>
        <v>594400</v>
      </c>
      <c r="M28" s="113">
        <f t="shared" si="3"/>
        <v>594400</v>
      </c>
      <c r="N28" s="117">
        <f t="shared" si="5"/>
        <v>594400</v>
      </c>
      <c r="O28" s="1"/>
      <c r="P28" s="1"/>
    </row>
    <row r="29" spans="1:16" ht="18" customHeight="1" x14ac:dyDescent="0.3">
      <c r="A29" s="15">
        <v>22</v>
      </c>
      <c r="B29" s="57" t="s">
        <v>18</v>
      </c>
      <c r="C29" s="51" t="s">
        <v>51</v>
      </c>
      <c r="D29" s="58"/>
      <c r="E29" s="69">
        <v>130</v>
      </c>
      <c r="F29" s="52">
        <v>10000</v>
      </c>
      <c r="G29" s="36">
        <f t="shared" si="0"/>
        <v>24438.087454025339</v>
      </c>
      <c r="H29" s="53">
        <v>16588</v>
      </c>
      <c r="I29" s="36">
        <f t="shared" si="1"/>
        <v>74546.82031731696</v>
      </c>
      <c r="J29" s="39">
        <f t="shared" si="2"/>
        <v>108984.9077713423</v>
      </c>
      <c r="K29" s="55">
        <f t="shared" si="4"/>
        <v>109000</v>
      </c>
      <c r="L29" s="56">
        <f t="shared" si="5"/>
        <v>109000</v>
      </c>
      <c r="M29" s="113">
        <f t="shared" si="3"/>
        <v>109000</v>
      </c>
      <c r="N29" s="117">
        <f t="shared" si="5"/>
        <v>109000</v>
      </c>
      <c r="O29" s="1"/>
      <c r="P29" s="1"/>
    </row>
    <row r="30" spans="1:16" ht="18" customHeight="1" x14ac:dyDescent="0.3">
      <c r="A30" s="15">
        <v>23</v>
      </c>
      <c r="B30" s="57" t="s">
        <v>18</v>
      </c>
      <c r="C30" s="51" t="s">
        <v>63</v>
      </c>
      <c r="D30" s="58"/>
      <c r="E30" s="69">
        <v>127</v>
      </c>
      <c r="F30" s="52">
        <v>10000</v>
      </c>
      <c r="G30" s="36">
        <f t="shared" si="0"/>
        <v>23874.131589701676</v>
      </c>
      <c r="H30" s="53">
        <v>19560</v>
      </c>
      <c r="I30" s="36">
        <f t="shared" si="1"/>
        <v>87903.050723819615</v>
      </c>
      <c r="J30" s="39">
        <f t="shared" si="2"/>
        <v>121777.18231352129</v>
      </c>
      <c r="K30" s="55">
        <f t="shared" si="4"/>
        <v>121800</v>
      </c>
      <c r="L30" s="56">
        <f t="shared" si="5"/>
        <v>121800</v>
      </c>
      <c r="M30" s="113">
        <f t="shared" si="3"/>
        <v>121800</v>
      </c>
      <c r="N30" s="117">
        <f t="shared" si="5"/>
        <v>121800</v>
      </c>
      <c r="O30" s="1"/>
      <c r="P30" s="1"/>
    </row>
    <row r="31" spans="1:16" ht="18" customHeight="1" x14ac:dyDescent="0.3">
      <c r="A31" s="15">
        <v>24</v>
      </c>
      <c r="B31" s="57" t="s">
        <v>18</v>
      </c>
      <c r="C31" s="51" t="s">
        <v>59</v>
      </c>
      <c r="D31" s="58"/>
      <c r="E31" s="69">
        <v>85</v>
      </c>
      <c r="F31" s="52">
        <v>10000</v>
      </c>
      <c r="G31" s="36">
        <f t="shared" si="0"/>
        <v>15978.749489170414</v>
      </c>
      <c r="H31" s="53">
        <v>1530</v>
      </c>
      <c r="I31" s="36">
        <f t="shared" si="1"/>
        <v>6875.8521271699392</v>
      </c>
      <c r="J31" s="39">
        <f t="shared" si="2"/>
        <v>32854.601616340355</v>
      </c>
      <c r="K31" s="55">
        <f t="shared" si="4"/>
        <v>32900</v>
      </c>
      <c r="L31" s="56">
        <f t="shared" si="5"/>
        <v>32900</v>
      </c>
      <c r="M31" s="113">
        <f t="shared" si="3"/>
        <v>32900</v>
      </c>
      <c r="N31" s="117">
        <f t="shared" si="5"/>
        <v>32900</v>
      </c>
      <c r="O31" s="1"/>
      <c r="P31" s="1"/>
    </row>
    <row r="32" spans="1:16" ht="18" customHeight="1" x14ac:dyDescent="0.3">
      <c r="A32" s="15">
        <v>25</v>
      </c>
      <c r="B32" s="57" t="s">
        <v>18</v>
      </c>
      <c r="C32" s="51" t="s">
        <v>52</v>
      </c>
      <c r="D32" s="58"/>
      <c r="E32" s="68">
        <v>26</v>
      </c>
      <c r="F32" s="52">
        <v>10000</v>
      </c>
      <c r="G32" s="36">
        <f t="shared" si="0"/>
        <v>4887.617490805068</v>
      </c>
      <c r="H32" s="53">
        <v>3692</v>
      </c>
      <c r="I32" s="36">
        <f t="shared" si="1"/>
        <v>16591.92552517086</v>
      </c>
      <c r="J32" s="39">
        <f t="shared" si="2"/>
        <v>31479.543015975927</v>
      </c>
      <c r="K32" s="55">
        <f t="shared" si="4"/>
        <v>31500</v>
      </c>
      <c r="L32" s="56">
        <f t="shared" si="5"/>
        <v>31500</v>
      </c>
      <c r="M32" s="113">
        <f t="shared" si="3"/>
        <v>31500</v>
      </c>
      <c r="N32" s="117">
        <f t="shared" si="5"/>
        <v>31500</v>
      </c>
      <c r="O32" s="1"/>
      <c r="P32" s="1"/>
    </row>
    <row r="33" spans="1:16" ht="18" customHeight="1" x14ac:dyDescent="0.25">
      <c r="A33" s="15">
        <v>26</v>
      </c>
      <c r="B33" s="59" t="s">
        <v>18</v>
      </c>
      <c r="C33" s="51" t="s">
        <v>39</v>
      </c>
      <c r="D33" s="58"/>
      <c r="E33" s="16">
        <v>103</v>
      </c>
      <c r="F33" s="71">
        <v>10000</v>
      </c>
      <c r="G33" s="37">
        <f t="shared" si="0"/>
        <v>19362.484675112384</v>
      </c>
      <c r="H33" s="17">
        <v>12936</v>
      </c>
      <c r="I33" s="37">
        <f t="shared" si="1"/>
        <v>58134.655632072107</v>
      </c>
      <c r="J33" s="40">
        <f t="shared" si="2"/>
        <v>87497.140307184483</v>
      </c>
      <c r="K33" s="55">
        <f t="shared" si="4"/>
        <v>87500</v>
      </c>
      <c r="L33" s="56">
        <f t="shared" si="5"/>
        <v>87500</v>
      </c>
      <c r="M33" s="119">
        <f t="shared" si="3"/>
        <v>87500</v>
      </c>
      <c r="N33" s="117">
        <f t="shared" si="5"/>
        <v>87500</v>
      </c>
      <c r="O33" s="1"/>
      <c r="P33" s="1"/>
    </row>
    <row r="34" spans="1:16" ht="18" customHeight="1" x14ac:dyDescent="0.25">
      <c r="A34" s="15">
        <v>27</v>
      </c>
      <c r="B34" s="57" t="s">
        <v>18</v>
      </c>
      <c r="C34" s="51" t="s">
        <v>48</v>
      </c>
      <c r="D34" s="58"/>
      <c r="E34" s="68">
        <v>260</v>
      </c>
      <c r="F34" s="52">
        <v>10000</v>
      </c>
      <c r="G34" s="36">
        <f t="shared" si="0"/>
        <v>48876.174908050678</v>
      </c>
      <c r="H34" s="53">
        <v>52515</v>
      </c>
      <c r="I34" s="36">
        <f t="shared" si="1"/>
        <v>236003.51271786232</v>
      </c>
      <c r="J34" s="39">
        <f t="shared" si="2"/>
        <v>294879.68762591301</v>
      </c>
      <c r="K34" s="55">
        <f t="shared" si="4"/>
        <v>294900</v>
      </c>
      <c r="L34" s="56">
        <f t="shared" si="5"/>
        <v>294900</v>
      </c>
      <c r="M34" s="113">
        <f t="shared" si="3"/>
        <v>294900</v>
      </c>
      <c r="N34" s="117">
        <f t="shared" si="5"/>
        <v>294900</v>
      </c>
      <c r="O34" s="1"/>
      <c r="P34" s="1"/>
    </row>
    <row r="35" spans="1:16" ht="18" customHeight="1" x14ac:dyDescent="0.25">
      <c r="A35" s="15">
        <v>28</v>
      </c>
      <c r="B35" s="57" t="s">
        <v>18</v>
      </c>
      <c r="C35" s="54" t="s">
        <v>64</v>
      </c>
      <c r="D35" s="58"/>
      <c r="E35" s="68">
        <v>74</v>
      </c>
      <c r="F35" s="52">
        <v>10000</v>
      </c>
      <c r="G35" s="36">
        <f t="shared" si="0"/>
        <v>13910.911319983654</v>
      </c>
      <c r="H35" s="53">
        <v>7417</v>
      </c>
      <c r="I35" s="36">
        <f t="shared" si="1"/>
        <v>33332.15374328068</v>
      </c>
      <c r="J35" s="39">
        <f t="shared" si="2"/>
        <v>57243.065063264337</v>
      </c>
      <c r="K35" s="55">
        <f t="shared" si="4"/>
        <v>57200</v>
      </c>
      <c r="L35" s="56">
        <f t="shared" si="5"/>
        <v>57200</v>
      </c>
      <c r="M35" s="113">
        <f t="shared" si="3"/>
        <v>57200</v>
      </c>
      <c r="N35" s="117">
        <f t="shared" si="5"/>
        <v>57200</v>
      </c>
      <c r="O35" s="1"/>
      <c r="P35" s="1"/>
    </row>
    <row r="36" spans="1:16" ht="18" customHeight="1" x14ac:dyDescent="0.3">
      <c r="A36" s="15">
        <v>29</v>
      </c>
      <c r="B36" s="57" t="s">
        <v>18</v>
      </c>
      <c r="C36" s="51" t="s">
        <v>53</v>
      </c>
      <c r="D36" s="58"/>
      <c r="E36" s="68">
        <v>41</v>
      </c>
      <c r="F36" s="52">
        <v>10000</v>
      </c>
      <c r="G36" s="36">
        <f t="shared" si="0"/>
        <v>7707.3968124233761</v>
      </c>
      <c r="H36" s="53">
        <v>2583</v>
      </c>
      <c r="I36" s="36">
        <f t="shared" si="1"/>
        <v>11608.056238222191</v>
      </c>
      <c r="J36" s="39">
        <f t="shared" si="2"/>
        <v>29315.453050645567</v>
      </c>
      <c r="K36" s="55">
        <f t="shared" si="4"/>
        <v>29300</v>
      </c>
      <c r="L36" s="56">
        <f t="shared" si="5"/>
        <v>29300</v>
      </c>
      <c r="M36" s="113"/>
      <c r="N36" s="117">
        <v>29300</v>
      </c>
      <c r="O36" s="1"/>
      <c r="P36" s="1"/>
    </row>
    <row r="37" spans="1:16" ht="18" customHeight="1" x14ac:dyDescent="0.3">
      <c r="A37" s="15">
        <v>30</v>
      </c>
      <c r="B37" s="57" t="s">
        <v>18</v>
      </c>
      <c r="C37" s="51" t="s">
        <v>78</v>
      </c>
      <c r="D37" s="58"/>
      <c r="E37" s="68">
        <v>15</v>
      </c>
      <c r="F37" s="52">
        <v>10000</v>
      </c>
      <c r="G37" s="36">
        <f t="shared" si="0"/>
        <v>2819.7793216183081</v>
      </c>
      <c r="H37" s="53">
        <v>540</v>
      </c>
      <c r="I37" s="36">
        <f t="shared" si="1"/>
        <v>2426.771339001155</v>
      </c>
      <c r="J37" s="39">
        <f t="shared" si="2"/>
        <v>15246.550660619463</v>
      </c>
      <c r="K37" s="55">
        <f t="shared" si="4"/>
        <v>15200</v>
      </c>
      <c r="L37" s="56">
        <f t="shared" si="5"/>
        <v>15200</v>
      </c>
      <c r="M37" s="113"/>
      <c r="N37" s="117">
        <v>15200</v>
      </c>
      <c r="O37" s="1"/>
      <c r="P37" s="1"/>
    </row>
    <row r="38" spans="1:16" ht="18" customHeight="1" x14ac:dyDescent="0.25">
      <c r="A38" s="103">
        <v>31</v>
      </c>
      <c r="B38" s="57" t="s">
        <v>18</v>
      </c>
      <c r="C38" s="51" t="s">
        <v>23</v>
      </c>
      <c r="D38" s="62"/>
      <c r="E38" s="68">
        <v>187</v>
      </c>
      <c r="F38" s="52">
        <v>10000</v>
      </c>
      <c r="G38" s="36">
        <f t="shared" si="0"/>
        <v>35153.248876174912</v>
      </c>
      <c r="H38" s="53">
        <v>16974</v>
      </c>
      <c r="I38" s="36">
        <f t="shared" si="1"/>
        <v>76281.512422602973</v>
      </c>
      <c r="J38" s="39">
        <f t="shared" si="2"/>
        <v>121434.76129877788</v>
      </c>
      <c r="K38" s="55">
        <f t="shared" si="4"/>
        <v>121400</v>
      </c>
      <c r="L38" s="56">
        <f t="shared" si="5"/>
        <v>121400</v>
      </c>
      <c r="M38" s="113"/>
      <c r="N38" s="117">
        <v>121400</v>
      </c>
      <c r="P38" s="1"/>
    </row>
    <row r="39" spans="1:16" ht="18" customHeight="1" x14ac:dyDescent="0.25">
      <c r="A39" s="15">
        <v>32</v>
      </c>
      <c r="B39" s="57" t="s">
        <v>18</v>
      </c>
      <c r="C39" s="54" t="s">
        <v>20</v>
      </c>
      <c r="D39" s="62"/>
      <c r="E39" s="68">
        <v>186</v>
      </c>
      <c r="F39" s="52">
        <v>10000</v>
      </c>
      <c r="G39" s="36">
        <f t="shared" si="0"/>
        <v>34965.26358806702</v>
      </c>
      <c r="H39" s="53">
        <v>11144</v>
      </c>
      <c r="I39" s="36">
        <f t="shared" si="1"/>
        <v>50081.370003386794</v>
      </c>
      <c r="J39" s="39">
        <f t="shared" si="2"/>
        <v>95046.633591453807</v>
      </c>
      <c r="K39" s="55">
        <f t="shared" si="4"/>
        <v>95000</v>
      </c>
      <c r="L39" s="56">
        <f t="shared" si="5"/>
        <v>95000</v>
      </c>
      <c r="M39" s="113"/>
      <c r="N39" s="117">
        <v>95000</v>
      </c>
      <c r="P39" s="1"/>
    </row>
    <row r="40" spans="1:16" ht="18" customHeight="1" x14ac:dyDescent="0.25">
      <c r="A40" s="15">
        <v>33</v>
      </c>
      <c r="B40" s="57" t="s">
        <v>18</v>
      </c>
      <c r="C40" s="51" t="s">
        <v>22</v>
      </c>
      <c r="D40" s="58"/>
      <c r="E40" s="68">
        <v>542</v>
      </c>
      <c r="F40" s="52">
        <v>10000</v>
      </c>
      <c r="G40" s="36">
        <f t="shared" si="0"/>
        <v>101888.02615447486</v>
      </c>
      <c r="H40" s="53">
        <v>70942</v>
      </c>
      <c r="I40" s="36">
        <f t="shared" si="1"/>
        <v>318814.83765077766</v>
      </c>
      <c r="J40" s="39">
        <f t="shared" si="2"/>
        <v>430702.86380525253</v>
      </c>
      <c r="K40" s="55">
        <f t="shared" si="4"/>
        <v>430700</v>
      </c>
      <c r="L40" s="56">
        <f t="shared" si="5"/>
        <v>430700</v>
      </c>
      <c r="M40" s="113"/>
      <c r="N40" s="117">
        <v>430700</v>
      </c>
      <c r="P40" s="1"/>
    </row>
    <row r="41" spans="1:16" ht="18" customHeight="1" x14ac:dyDescent="0.25">
      <c r="A41" s="15">
        <v>34</v>
      </c>
      <c r="B41" s="57" t="s">
        <v>18</v>
      </c>
      <c r="C41" s="51" t="s">
        <v>54</v>
      </c>
      <c r="D41" s="58"/>
      <c r="E41" s="68">
        <v>23</v>
      </c>
      <c r="F41" s="52">
        <v>10000</v>
      </c>
      <c r="G41" s="36">
        <f t="shared" si="0"/>
        <v>4323.6616264814056</v>
      </c>
      <c r="H41" s="53">
        <v>828</v>
      </c>
      <c r="I41" s="36">
        <f t="shared" si="1"/>
        <v>3721.0493864684377</v>
      </c>
      <c r="J41" s="39">
        <f t="shared" si="2"/>
        <v>18044.711012949843</v>
      </c>
      <c r="K41" s="55">
        <f t="shared" si="4"/>
        <v>18000</v>
      </c>
      <c r="L41" s="56">
        <f t="shared" si="5"/>
        <v>18000</v>
      </c>
      <c r="M41" s="113"/>
      <c r="N41" s="117">
        <v>18000</v>
      </c>
      <c r="P41" s="1"/>
    </row>
    <row r="42" spans="1:16" ht="18" customHeight="1" x14ac:dyDescent="0.25">
      <c r="A42" s="15">
        <v>35</v>
      </c>
      <c r="B42" s="57" t="s">
        <v>18</v>
      </c>
      <c r="C42" s="51" t="s">
        <v>21</v>
      </c>
      <c r="D42" s="62"/>
      <c r="E42" s="16">
        <v>437</v>
      </c>
      <c r="F42" s="71">
        <v>10000</v>
      </c>
      <c r="G42" s="37">
        <f t="shared" si="0"/>
        <v>82149.570903146712</v>
      </c>
      <c r="H42" s="17">
        <v>94200</v>
      </c>
      <c r="I42" s="37">
        <f t="shared" si="1"/>
        <v>423336.778025757</v>
      </c>
      <c r="J42" s="40">
        <f t="shared" si="2"/>
        <v>515486.3489289037</v>
      </c>
      <c r="K42" s="55">
        <f t="shared" si="4"/>
        <v>515500</v>
      </c>
      <c r="L42" s="56">
        <f t="shared" si="5"/>
        <v>515500</v>
      </c>
      <c r="M42" s="119">
        <f t="shared" si="3"/>
        <v>515500</v>
      </c>
      <c r="N42" s="117">
        <f t="shared" si="5"/>
        <v>515500</v>
      </c>
      <c r="P42" s="1"/>
    </row>
    <row r="43" spans="1:16" ht="18" customHeight="1" x14ac:dyDescent="0.25">
      <c r="A43" s="15">
        <v>36</v>
      </c>
      <c r="B43" s="57" t="s">
        <v>18</v>
      </c>
      <c r="C43" s="54" t="s">
        <v>36</v>
      </c>
      <c r="D43" s="62"/>
      <c r="E43" s="68">
        <v>109</v>
      </c>
      <c r="F43" s="52">
        <v>10000</v>
      </c>
      <c r="G43" s="36">
        <f t="shared" si="0"/>
        <v>20490.396403759707</v>
      </c>
      <c r="H43" s="53">
        <v>8951</v>
      </c>
      <c r="I43" s="36">
        <f t="shared" si="1"/>
        <v>40225.981954443218</v>
      </c>
      <c r="J43" s="39">
        <f t="shared" si="2"/>
        <v>70716.378358202928</v>
      </c>
      <c r="K43" s="55">
        <f t="shared" si="4"/>
        <v>70700</v>
      </c>
      <c r="L43" s="56">
        <f t="shared" si="5"/>
        <v>70700</v>
      </c>
      <c r="M43" s="113">
        <f t="shared" si="3"/>
        <v>70700</v>
      </c>
      <c r="N43" s="117">
        <f t="shared" si="5"/>
        <v>70700</v>
      </c>
      <c r="P43" s="1"/>
    </row>
    <row r="44" spans="1:16" ht="18" customHeight="1" x14ac:dyDescent="0.25">
      <c r="A44" s="15">
        <v>37</v>
      </c>
      <c r="B44" s="59" t="s">
        <v>18</v>
      </c>
      <c r="C44" s="51" t="s">
        <v>61</v>
      </c>
      <c r="D44" s="58"/>
      <c r="E44" s="16">
        <v>217</v>
      </c>
      <c r="F44" s="71">
        <v>10000</v>
      </c>
      <c r="G44" s="37">
        <f t="shared" si="0"/>
        <v>40792.807519411523</v>
      </c>
      <c r="H44" s="17">
        <v>21777</v>
      </c>
      <c r="I44" s="37">
        <f t="shared" si="1"/>
        <v>97866.295276718796</v>
      </c>
      <c r="J44" s="40">
        <f t="shared" si="2"/>
        <v>148659.10279613032</v>
      </c>
      <c r="K44" s="55">
        <f t="shared" si="4"/>
        <v>148700</v>
      </c>
      <c r="L44" s="56">
        <f t="shared" si="5"/>
        <v>148700</v>
      </c>
      <c r="M44" s="119">
        <f t="shared" si="3"/>
        <v>148700</v>
      </c>
      <c r="N44" s="117">
        <f t="shared" si="5"/>
        <v>148700</v>
      </c>
      <c r="P44" s="1"/>
    </row>
    <row r="45" spans="1:16" ht="18" customHeight="1" x14ac:dyDescent="0.25">
      <c r="A45" s="15">
        <v>38</v>
      </c>
      <c r="B45" s="57" t="s">
        <v>18</v>
      </c>
      <c r="C45" s="54" t="s">
        <v>38</v>
      </c>
      <c r="D45" s="58"/>
      <c r="E45" s="68">
        <v>765</v>
      </c>
      <c r="F45" s="52">
        <v>10000</v>
      </c>
      <c r="G45" s="36">
        <f t="shared" si="0"/>
        <v>143808.74540253371</v>
      </c>
      <c r="H45" s="53">
        <v>125343</v>
      </c>
      <c r="I45" s="36">
        <f t="shared" si="1"/>
        <v>563294.07397115137</v>
      </c>
      <c r="J45" s="39">
        <f t="shared" si="2"/>
        <v>717102.81937368505</v>
      </c>
      <c r="K45" s="55">
        <f t="shared" si="4"/>
        <v>717100</v>
      </c>
      <c r="L45" s="56">
        <f t="shared" si="5"/>
        <v>717100</v>
      </c>
      <c r="M45" s="113">
        <f t="shared" si="3"/>
        <v>717100</v>
      </c>
      <c r="N45" s="117">
        <f t="shared" si="5"/>
        <v>717100</v>
      </c>
      <c r="P45" s="1"/>
    </row>
    <row r="46" spans="1:16" ht="18" customHeight="1" x14ac:dyDescent="0.25">
      <c r="A46" s="15">
        <v>39</v>
      </c>
      <c r="B46" s="57" t="s">
        <v>18</v>
      </c>
      <c r="C46" s="51" t="s">
        <v>65</v>
      </c>
      <c r="D46" s="58"/>
      <c r="E46" s="68">
        <v>69</v>
      </c>
      <c r="F46" s="52">
        <v>10000</v>
      </c>
      <c r="G46" s="36">
        <f t="shared" si="0"/>
        <v>12970.984879444219</v>
      </c>
      <c r="H46" s="53">
        <v>4582</v>
      </c>
      <c r="I46" s="36">
        <f t="shared" si="1"/>
        <v>20591.604213524613</v>
      </c>
      <c r="J46" s="39">
        <f t="shared" si="2"/>
        <v>43562.589092968832</v>
      </c>
      <c r="K46" s="55">
        <f t="shared" si="4"/>
        <v>43600</v>
      </c>
      <c r="L46" s="56">
        <f t="shared" si="5"/>
        <v>43600</v>
      </c>
      <c r="M46" s="113">
        <f t="shared" si="3"/>
        <v>43600</v>
      </c>
      <c r="N46" s="117">
        <f t="shared" si="5"/>
        <v>43600</v>
      </c>
      <c r="P46" s="1"/>
    </row>
    <row r="47" spans="1:16" ht="18" customHeight="1" x14ac:dyDescent="0.25">
      <c r="A47" s="15">
        <v>40</v>
      </c>
      <c r="B47" s="57" t="s">
        <v>18</v>
      </c>
      <c r="C47" s="51" t="s">
        <v>55</v>
      </c>
      <c r="D47" s="58"/>
      <c r="E47" s="68">
        <v>26</v>
      </c>
      <c r="F47" s="52">
        <v>10000</v>
      </c>
      <c r="G47" s="36">
        <f t="shared" si="0"/>
        <v>4887.617490805068</v>
      </c>
      <c r="H47" s="53">
        <v>3120</v>
      </c>
      <c r="I47" s="36">
        <f t="shared" si="1"/>
        <v>14021.345514228895</v>
      </c>
      <c r="J47" s="39">
        <f t="shared" si="2"/>
        <v>28908.963005033962</v>
      </c>
      <c r="K47" s="55">
        <f t="shared" si="4"/>
        <v>28900</v>
      </c>
      <c r="L47" s="56">
        <f t="shared" si="5"/>
        <v>28900</v>
      </c>
      <c r="M47" s="113">
        <f t="shared" si="3"/>
        <v>28900</v>
      </c>
      <c r="N47" s="117">
        <f t="shared" si="5"/>
        <v>28900</v>
      </c>
      <c r="P47" s="1"/>
    </row>
    <row r="48" spans="1:16" ht="18" customHeight="1" x14ac:dyDescent="0.25">
      <c r="A48" s="103">
        <v>41</v>
      </c>
      <c r="B48" s="57" t="s">
        <v>18</v>
      </c>
      <c r="C48" s="51" t="s">
        <v>34</v>
      </c>
      <c r="D48" s="58"/>
      <c r="E48" s="68">
        <v>141</v>
      </c>
      <c r="F48" s="52">
        <v>10000</v>
      </c>
      <c r="G48" s="36">
        <f t="shared" si="0"/>
        <v>26505.925623212097</v>
      </c>
      <c r="H48" s="53">
        <v>3087</v>
      </c>
      <c r="I48" s="36">
        <f t="shared" si="1"/>
        <v>13873.042821289935</v>
      </c>
      <c r="J48" s="39">
        <f t="shared" si="2"/>
        <v>50378.968444502032</v>
      </c>
      <c r="K48" s="55">
        <f t="shared" si="4"/>
        <v>50400</v>
      </c>
      <c r="L48" s="56">
        <f t="shared" si="5"/>
        <v>50400</v>
      </c>
      <c r="M48" s="113"/>
      <c r="N48" s="117">
        <v>50400</v>
      </c>
      <c r="P48" s="1"/>
    </row>
    <row r="49" spans="1:16" ht="18" customHeight="1" x14ac:dyDescent="0.25">
      <c r="A49" s="15">
        <v>42</v>
      </c>
      <c r="B49" s="57" t="s">
        <v>18</v>
      </c>
      <c r="C49" s="51" t="s">
        <v>32</v>
      </c>
      <c r="D49" s="58"/>
      <c r="E49" s="68">
        <v>251</v>
      </c>
      <c r="F49" s="52">
        <v>10000</v>
      </c>
      <c r="G49" s="36">
        <f t="shared" si="0"/>
        <v>47184.307315079692</v>
      </c>
      <c r="H49" s="53">
        <v>22632</v>
      </c>
      <c r="I49" s="36">
        <f t="shared" si="1"/>
        <v>101708.68323013729</v>
      </c>
      <c r="J49" s="39">
        <f t="shared" si="2"/>
        <v>158892.99054521698</v>
      </c>
      <c r="K49" s="55">
        <f t="shared" si="4"/>
        <v>158900</v>
      </c>
      <c r="L49" s="56">
        <f t="shared" si="5"/>
        <v>158900</v>
      </c>
      <c r="M49" s="113"/>
      <c r="N49" s="117">
        <v>158900</v>
      </c>
      <c r="P49" s="1"/>
    </row>
    <row r="50" spans="1:16" ht="18" customHeight="1" x14ac:dyDescent="0.25">
      <c r="A50" s="15">
        <v>43</v>
      </c>
      <c r="B50" s="57" t="s">
        <v>18</v>
      </c>
      <c r="C50" s="51" t="s">
        <v>66</v>
      </c>
      <c r="D50" s="58"/>
      <c r="E50" s="68">
        <v>222</v>
      </c>
      <c r="F50" s="52">
        <v>10000</v>
      </c>
      <c r="G50" s="36">
        <f t="shared" si="0"/>
        <v>41732.733959950965</v>
      </c>
      <c r="H50" s="53">
        <v>9480</v>
      </c>
      <c r="I50" s="36">
        <f t="shared" si="1"/>
        <v>42603.319062464718</v>
      </c>
      <c r="J50" s="39">
        <f t="shared" si="2"/>
        <v>94336.053022415683</v>
      </c>
      <c r="K50" s="55">
        <f t="shared" si="4"/>
        <v>94300</v>
      </c>
      <c r="L50" s="56">
        <f t="shared" si="5"/>
        <v>94300</v>
      </c>
      <c r="M50" s="113"/>
      <c r="N50" s="117">
        <v>94300</v>
      </c>
      <c r="P50" s="1"/>
    </row>
    <row r="51" spans="1:16" ht="18" customHeight="1" x14ac:dyDescent="0.25">
      <c r="A51" s="15">
        <v>44</v>
      </c>
      <c r="B51" s="57" t="s">
        <v>18</v>
      </c>
      <c r="C51" s="51" t="s">
        <v>56</v>
      </c>
      <c r="D51" s="58"/>
      <c r="E51" s="68">
        <v>54</v>
      </c>
      <c r="F51" s="52">
        <v>10000</v>
      </c>
      <c r="G51" s="36">
        <f t="shared" si="0"/>
        <v>10151.20555782591</v>
      </c>
      <c r="H51" s="53">
        <v>2160</v>
      </c>
      <c r="I51" s="36">
        <f t="shared" si="1"/>
        <v>9707.0853560046198</v>
      </c>
      <c r="J51" s="39">
        <f t="shared" si="2"/>
        <v>29858.290913830529</v>
      </c>
      <c r="K51" s="55">
        <f t="shared" si="4"/>
        <v>29900</v>
      </c>
      <c r="L51" s="56">
        <f t="shared" si="5"/>
        <v>29900</v>
      </c>
      <c r="M51" s="113">
        <f t="shared" si="3"/>
        <v>29900</v>
      </c>
      <c r="N51" s="117">
        <f t="shared" si="5"/>
        <v>29900</v>
      </c>
      <c r="P51" s="1"/>
    </row>
    <row r="52" spans="1:16" ht="18" customHeight="1" x14ac:dyDescent="0.25">
      <c r="A52" s="15">
        <v>45</v>
      </c>
      <c r="B52" s="57" t="s">
        <v>18</v>
      </c>
      <c r="C52" s="54" t="s">
        <v>31</v>
      </c>
      <c r="D52" s="62"/>
      <c r="E52" s="68">
        <v>236</v>
      </c>
      <c r="F52" s="52">
        <v>10000</v>
      </c>
      <c r="G52" s="36">
        <f t="shared" si="0"/>
        <v>44364.527993461379</v>
      </c>
      <c r="H52" s="53">
        <v>38601</v>
      </c>
      <c r="I52" s="36">
        <f t="shared" si="1"/>
        <v>173473.70454959921</v>
      </c>
      <c r="J52" s="39">
        <f t="shared" ref="J52:J53" si="6">G52+$I52+$F52</f>
        <v>227838.23254306059</v>
      </c>
      <c r="K52" s="55">
        <f t="shared" ref="K52:K53" si="7">ROUND(J52,-2)</f>
        <v>227800</v>
      </c>
      <c r="L52" s="56">
        <f t="shared" ref="L52:N53" si="8">K52</f>
        <v>227800</v>
      </c>
      <c r="M52" s="113">
        <f t="shared" ref="M52:M53" si="9">ROUND(L52,-2)</f>
        <v>227800</v>
      </c>
      <c r="N52" s="117">
        <f t="shared" si="8"/>
        <v>227800</v>
      </c>
      <c r="P52" s="1"/>
    </row>
    <row r="53" spans="1:16" ht="30" x14ac:dyDescent="0.25">
      <c r="A53" s="103">
        <v>21</v>
      </c>
      <c r="B53" s="87" t="s">
        <v>18</v>
      </c>
      <c r="C53" s="100" t="s">
        <v>51</v>
      </c>
      <c r="D53" s="58"/>
      <c r="E53" s="18"/>
      <c r="F53" s="70">
        <v>0</v>
      </c>
      <c r="G53" s="36">
        <f t="shared" si="0"/>
        <v>0</v>
      </c>
      <c r="H53" s="19"/>
      <c r="I53" s="36">
        <f t="shared" si="1"/>
        <v>0</v>
      </c>
      <c r="J53" s="39">
        <f t="shared" si="6"/>
        <v>0</v>
      </c>
      <c r="K53" s="55">
        <f t="shared" si="7"/>
        <v>0</v>
      </c>
      <c r="L53" s="56">
        <f t="shared" si="8"/>
        <v>0</v>
      </c>
      <c r="M53" s="113">
        <f t="shared" si="9"/>
        <v>0</v>
      </c>
      <c r="N53" s="121" t="s">
        <v>84</v>
      </c>
      <c r="P53" s="1"/>
    </row>
    <row r="54" spans="1:16" ht="30" x14ac:dyDescent="0.25">
      <c r="A54" s="15">
        <v>13</v>
      </c>
      <c r="B54" s="79" t="s">
        <v>18</v>
      </c>
      <c r="C54" s="51" t="s">
        <v>86</v>
      </c>
      <c r="D54" s="58"/>
      <c r="E54" s="68">
        <v>0</v>
      </c>
      <c r="F54" s="52">
        <v>0</v>
      </c>
      <c r="G54" s="36">
        <f t="shared" si="0"/>
        <v>0</v>
      </c>
      <c r="H54" s="53">
        <v>0</v>
      </c>
      <c r="I54" s="36">
        <f t="shared" si="1"/>
        <v>0</v>
      </c>
      <c r="J54" s="39">
        <f t="shared" ref="J54" si="10">G54+$I54+$F54</f>
        <v>0</v>
      </c>
      <c r="K54" s="55">
        <f t="shared" ref="K54" si="11">ROUND(J54,-2)</f>
        <v>0</v>
      </c>
      <c r="L54" s="56">
        <f t="shared" ref="L54" si="12">K54</f>
        <v>0</v>
      </c>
      <c r="M54" s="113">
        <f t="shared" ref="M54" si="13">ROUND(L54,-2)</f>
        <v>0</v>
      </c>
      <c r="N54" s="121" t="s">
        <v>84</v>
      </c>
      <c r="P54" s="1"/>
    </row>
    <row r="55" spans="1:16" s="88" customFormat="1" ht="30.75" thickBot="1" x14ac:dyDescent="0.3">
      <c r="A55" s="5">
        <v>46</v>
      </c>
      <c r="B55" s="89" t="s">
        <v>18</v>
      </c>
      <c r="C55" s="91" t="s">
        <v>79</v>
      </c>
      <c r="D55" s="101"/>
      <c r="E55" s="93"/>
      <c r="F55" s="94">
        <v>0</v>
      </c>
      <c r="G55" s="95">
        <f t="shared" si="0"/>
        <v>0</v>
      </c>
      <c r="H55" s="96"/>
      <c r="I55" s="95">
        <f t="shared" si="1"/>
        <v>0</v>
      </c>
      <c r="J55" s="97">
        <f t="shared" si="2"/>
        <v>0</v>
      </c>
      <c r="K55" s="102">
        <f t="shared" si="4"/>
        <v>0</v>
      </c>
      <c r="L55" s="99">
        <f t="shared" si="5"/>
        <v>0</v>
      </c>
      <c r="M55" s="115">
        <f t="shared" si="3"/>
        <v>0</v>
      </c>
      <c r="N55" s="121" t="s">
        <v>84</v>
      </c>
      <c r="O55" s="49"/>
    </row>
    <row r="56" spans="1:16" s="3" customFormat="1" ht="15.75" thickBot="1" x14ac:dyDescent="0.3">
      <c r="A56" s="6"/>
      <c r="B56" s="34"/>
      <c r="C56" s="21" t="s">
        <v>10</v>
      </c>
      <c r="D56" s="22">
        <v>46</v>
      </c>
      <c r="E56" s="23">
        <f t="shared" ref="E56:M56" si="14">SUM(E10:E55)</f>
        <v>7341</v>
      </c>
      <c r="F56" s="24">
        <f t="shared" si="14"/>
        <v>430000</v>
      </c>
      <c r="G56" s="42">
        <f t="shared" si="14"/>
        <v>1380000</v>
      </c>
      <c r="H56" s="25">
        <f t="shared" si="14"/>
        <v>921224</v>
      </c>
      <c r="I56" s="43">
        <f t="shared" si="14"/>
        <v>4140000</v>
      </c>
      <c r="J56" s="44">
        <f t="shared" si="14"/>
        <v>5949999.9999999991</v>
      </c>
      <c r="K56" s="26">
        <f t="shared" si="14"/>
        <v>5950100</v>
      </c>
      <c r="L56" s="33">
        <f t="shared" si="14"/>
        <v>5950100</v>
      </c>
      <c r="M56" s="47">
        <f t="shared" si="14"/>
        <v>4936900</v>
      </c>
      <c r="N56" s="110">
        <f>SUM(N10:N55)</f>
        <v>5950100</v>
      </c>
      <c r="O56" s="49"/>
    </row>
    <row r="60" spans="1:16" x14ac:dyDescent="0.25">
      <c r="D60" s="107"/>
      <c r="E60" s="107"/>
      <c r="F60" s="107"/>
      <c r="P60" s="1"/>
    </row>
    <row r="61" spans="1:16" x14ac:dyDescent="0.25">
      <c r="C61" s="13" t="s">
        <v>1</v>
      </c>
      <c r="D61" s="107"/>
      <c r="E61" s="122">
        <f>J83</f>
        <v>1050000</v>
      </c>
      <c r="F61" s="122"/>
      <c r="H61" s="108" t="s">
        <v>26</v>
      </c>
      <c r="I61" s="108"/>
      <c r="J61" s="106"/>
      <c r="K61" s="122">
        <v>1050000</v>
      </c>
      <c r="L61" s="122"/>
      <c r="P61" s="1"/>
    </row>
    <row r="62" spans="1:16" x14ac:dyDescent="0.25">
      <c r="C62" s="13" t="s">
        <v>2</v>
      </c>
      <c r="D62" s="107"/>
      <c r="E62" s="122">
        <f>G83</f>
        <v>674999.99999999988</v>
      </c>
      <c r="F62" s="122"/>
      <c r="H62" s="108" t="s">
        <v>16</v>
      </c>
      <c r="I62" s="108"/>
      <c r="J62" s="106"/>
      <c r="K62" s="122">
        <f>K61-F83</f>
        <v>900000</v>
      </c>
      <c r="L62" s="122"/>
      <c r="P62" s="1"/>
    </row>
    <row r="63" spans="1:16" x14ac:dyDescent="0.25">
      <c r="C63" s="13" t="s">
        <v>3</v>
      </c>
      <c r="D63" s="107"/>
      <c r="E63" s="122">
        <f>I83</f>
        <v>224999.99999999994</v>
      </c>
      <c r="F63" s="122"/>
      <c r="P63" s="1"/>
    </row>
    <row r="64" spans="1:16" s="3" customFormat="1" x14ac:dyDescent="0.25">
      <c r="A64" s="6"/>
      <c r="B64" s="6"/>
      <c r="C64" s="13" t="s">
        <v>4</v>
      </c>
      <c r="D64" s="109"/>
      <c r="E64" s="122">
        <f>SUM(F67:F82)</f>
        <v>150000</v>
      </c>
      <c r="F64" s="122"/>
      <c r="G64" s="10"/>
      <c r="H64" s="4"/>
      <c r="I64" s="10"/>
      <c r="J64" s="9"/>
      <c r="O64" s="49"/>
    </row>
    <row r="65" spans="1:16" ht="15.75" thickBot="1" x14ac:dyDescent="0.3">
      <c r="E65" s="6"/>
      <c r="F65" s="8"/>
      <c r="G65" s="11"/>
      <c r="I65" s="11"/>
      <c r="P65" s="1"/>
    </row>
    <row r="66" spans="1:16" s="5" customFormat="1" ht="60.75" thickBot="1" x14ac:dyDescent="0.3">
      <c r="B66" s="27" t="s">
        <v>17</v>
      </c>
      <c r="C66" s="123" t="s">
        <v>5</v>
      </c>
      <c r="D66" s="124"/>
      <c r="E66" s="28" t="s">
        <v>6</v>
      </c>
      <c r="F66" s="29" t="s">
        <v>4</v>
      </c>
      <c r="G66" s="45" t="s">
        <v>27</v>
      </c>
      <c r="H66" s="30" t="s">
        <v>15</v>
      </c>
      <c r="I66" s="45" t="s">
        <v>28</v>
      </c>
      <c r="J66" s="46" t="s">
        <v>8</v>
      </c>
      <c r="K66" s="31" t="s">
        <v>9</v>
      </c>
      <c r="L66" s="32" t="s">
        <v>80</v>
      </c>
      <c r="M66" s="111" t="s">
        <v>44</v>
      </c>
      <c r="N66" s="35" t="s">
        <v>45</v>
      </c>
      <c r="O66" s="49"/>
    </row>
    <row r="67" spans="1:16" ht="15.75" x14ac:dyDescent="0.25">
      <c r="A67" s="15">
        <v>1</v>
      </c>
      <c r="B67" s="57" t="s">
        <v>19</v>
      </c>
      <c r="C67" s="80" t="s">
        <v>72</v>
      </c>
      <c r="D67" s="81"/>
      <c r="E67" s="82">
        <v>31</v>
      </c>
      <c r="F67" s="83">
        <v>10000</v>
      </c>
      <c r="G67" s="36">
        <f t="shared" ref="G67:G80" si="15">(($K$62*75%)/$E$83)*$E67</f>
        <v>14225.016995241333</v>
      </c>
      <c r="H67" s="84">
        <v>1940</v>
      </c>
      <c r="I67" s="36">
        <f t="shared" ref="I67:I80" si="16">(($K$62*25%)/$H$83)*$H67</f>
        <v>4143.2530943883357</v>
      </c>
      <c r="J67" s="39">
        <f t="shared" ref="J67:J80" si="17">G67+$I67+$F67</f>
        <v>28368.270089629666</v>
      </c>
      <c r="K67" s="85">
        <f>ROUND(J67,-2)</f>
        <v>28400</v>
      </c>
      <c r="L67" s="86">
        <f>K67</f>
        <v>28400</v>
      </c>
      <c r="M67" s="112">
        <f t="shared" ref="M67:M74" si="18">ROUND(L67,-2)</f>
        <v>28400</v>
      </c>
      <c r="N67" s="116">
        <f>M67</f>
        <v>28400</v>
      </c>
      <c r="P67" s="1"/>
    </row>
    <row r="68" spans="1:16" ht="15" customHeight="1" x14ac:dyDescent="0.25">
      <c r="A68" s="15">
        <v>2</v>
      </c>
      <c r="B68" s="20" t="s">
        <v>19</v>
      </c>
      <c r="C68" s="54" t="s">
        <v>73</v>
      </c>
      <c r="D68" s="62"/>
      <c r="E68" s="68">
        <v>39</v>
      </c>
      <c r="F68" s="52">
        <v>10000</v>
      </c>
      <c r="G68" s="36">
        <f t="shared" si="15"/>
        <v>17895.989123045547</v>
      </c>
      <c r="H68" s="53">
        <v>11700</v>
      </c>
      <c r="I68" s="36">
        <f t="shared" si="16"/>
        <v>24987.660414610069</v>
      </c>
      <c r="J68" s="39">
        <f t="shared" si="17"/>
        <v>52883.649537655612</v>
      </c>
      <c r="K68" s="63">
        <f t="shared" ref="K68:K80" si="19">ROUND(J68,-2)</f>
        <v>52900</v>
      </c>
      <c r="L68" s="56">
        <f t="shared" ref="L68:N80" si="20">K68</f>
        <v>52900</v>
      </c>
      <c r="M68" s="113">
        <f>ROUND(L68,-2)</f>
        <v>52900</v>
      </c>
      <c r="N68" s="117">
        <f t="shared" si="20"/>
        <v>52900</v>
      </c>
      <c r="P68" s="1"/>
    </row>
    <row r="69" spans="1:16" ht="15.75" x14ac:dyDescent="0.25">
      <c r="A69" s="15">
        <v>3</v>
      </c>
      <c r="B69" s="48" t="s">
        <v>19</v>
      </c>
      <c r="C69" s="54" t="s">
        <v>81</v>
      </c>
      <c r="D69" s="62"/>
      <c r="E69" s="18">
        <v>94</v>
      </c>
      <c r="F69" s="70">
        <v>10000</v>
      </c>
      <c r="G69" s="36">
        <f t="shared" si="15"/>
        <v>43133.922501699526</v>
      </c>
      <c r="H69" s="19">
        <v>1354</v>
      </c>
      <c r="I69" s="36">
        <f t="shared" si="16"/>
        <v>2891.7343761864986</v>
      </c>
      <c r="J69" s="39">
        <f t="shared" si="17"/>
        <v>56025.656877886024</v>
      </c>
      <c r="K69" s="63">
        <f t="shared" si="19"/>
        <v>56000</v>
      </c>
      <c r="L69" s="56">
        <f t="shared" si="20"/>
        <v>56000</v>
      </c>
      <c r="M69" s="113">
        <f>ROUND(L69,-2)</f>
        <v>56000</v>
      </c>
      <c r="N69" s="117">
        <f t="shared" si="20"/>
        <v>56000</v>
      </c>
      <c r="P69" s="1"/>
    </row>
    <row r="70" spans="1:16" ht="15.75" customHeight="1" x14ac:dyDescent="0.25">
      <c r="A70" s="15">
        <v>4</v>
      </c>
      <c r="B70" s="20" t="s">
        <v>19</v>
      </c>
      <c r="C70" s="54" t="s">
        <v>42</v>
      </c>
      <c r="D70" s="62"/>
      <c r="E70" s="68">
        <v>193</v>
      </c>
      <c r="F70" s="52">
        <v>10000</v>
      </c>
      <c r="G70" s="36">
        <f t="shared" si="15"/>
        <v>88562.202583276681</v>
      </c>
      <c r="H70" s="53">
        <v>12420</v>
      </c>
      <c r="I70" s="36">
        <f t="shared" si="16"/>
        <v>26525.362593970687</v>
      </c>
      <c r="J70" s="39">
        <f t="shared" si="17"/>
        <v>125087.56517724736</v>
      </c>
      <c r="K70" s="63">
        <f t="shared" si="19"/>
        <v>125100</v>
      </c>
      <c r="L70" s="56">
        <f t="shared" si="20"/>
        <v>125100</v>
      </c>
      <c r="M70" s="113">
        <f t="shared" si="18"/>
        <v>125100</v>
      </c>
      <c r="N70" s="117">
        <f t="shared" si="20"/>
        <v>125100</v>
      </c>
      <c r="P70" s="1"/>
    </row>
    <row r="71" spans="1:16" ht="15.75" x14ac:dyDescent="0.25">
      <c r="A71" s="15">
        <v>5</v>
      </c>
      <c r="B71" s="20" t="s">
        <v>19</v>
      </c>
      <c r="C71" s="54" t="s">
        <v>67</v>
      </c>
      <c r="D71" s="62"/>
      <c r="E71" s="68">
        <v>64</v>
      </c>
      <c r="F71" s="52">
        <v>10000</v>
      </c>
      <c r="G71" s="36">
        <f t="shared" si="15"/>
        <v>29367.777022433718</v>
      </c>
      <c r="H71" s="53">
        <v>3605</v>
      </c>
      <c r="I71" s="36">
        <f t="shared" si="16"/>
        <v>7699.1893841597685</v>
      </c>
      <c r="J71" s="39">
        <f t="shared" si="17"/>
        <v>47066.966406593485</v>
      </c>
      <c r="K71" s="63">
        <f t="shared" si="19"/>
        <v>47100</v>
      </c>
      <c r="L71" s="56">
        <f t="shared" si="20"/>
        <v>47100</v>
      </c>
      <c r="M71" s="113">
        <f t="shared" si="18"/>
        <v>47100</v>
      </c>
      <c r="N71" s="117">
        <f t="shared" si="20"/>
        <v>47100</v>
      </c>
      <c r="P71" s="1"/>
    </row>
    <row r="72" spans="1:16" ht="15.75" customHeight="1" x14ac:dyDescent="0.25">
      <c r="A72" s="15">
        <v>6</v>
      </c>
      <c r="B72" s="20" t="s">
        <v>19</v>
      </c>
      <c r="C72" s="54" t="s">
        <v>40</v>
      </c>
      <c r="D72" s="62"/>
      <c r="E72" s="68">
        <v>164</v>
      </c>
      <c r="F72" s="52">
        <v>10000</v>
      </c>
      <c r="G72" s="36">
        <f t="shared" si="15"/>
        <v>75254.9286199864</v>
      </c>
      <c r="H72" s="53">
        <v>16668</v>
      </c>
      <c r="I72" s="36">
        <f t="shared" si="16"/>
        <v>35597.805452198343</v>
      </c>
      <c r="J72" s="39">
        <f t="shared" si="17"/>
        <v>120852.73407218474</v>
      </c>
      <c r="K72" s="63">
        <f t="shared" si="19"/>
        <v>120900</v>
      </c>
      <c r="L72" s="56">
        <f t="shared" si="20"/>
        <v>120900</v>
      </c>
      <c r="M72" s="113">
        <f t="shared" si="18"/>
        <v>120900</v>
      </c>
      <c r="N72" s="117">
        <f t="shared" si="20"/>
        <v>120900</v>
      </c>
      <c r="P72" s="1"/>
    </row>
    <row r="73" spans="1:16" ht="15.75" customHeight="1" x14ac:dyDescent="0.25">
      <c r="A73" s="15">
        <v>7</v>
      </c>
      <c r="B73" s="20" t="s">
        <v>19</v>
      </c>
      <c r="C73" s="54" t="s">
        <v>68</v>
      </c>
      <c r="D73" s="62"/>
      <c r="E73" s="68">
        <v>143</v>
      </c>
      <c r="F73" s="52">
        <v>10000</v>
      </c>
      <c r="G73" s="36">
        <f t="shared" si="15"/>
        <v>65618.626784500346</v>
      </c>
      <c r="H73" s="53">
        <v>8900</v>
      </c>
      <c r="I73" s="36">
        <f t="shared" si="16"/>
        <v>19007.707494874325</v>
      </c>
      <c r="J73" s="39">
        <f>G73+$I73+$F73</f>
        <v>94626.334279374671</v>
      </c>
      <c r="K73" s="63">
        <f t="shared" si="19"/>
        <v>94600</v>
      </c>
      <c r="L73" s="56">
        <f t="shared" si="20"/>
        <v>94600</v>
      </c>
      <c r="M73" s="113">
        <f t="shared" si="18"/>
        <v>94600</v>
      </c>
      <c r="N73" s="117">
        <f t="shared" si="20"/>
        <v>94600</v>
      </c>
      <c r="P73" s="1"/>
    </row>
    <row r="74" spans="1:16" ht="15.75" customHeight="1" x14ac:dyDescent="0.25">
      <c r="A74" s="15">
        <v>8</v>
      </c>
      <c r="B74" s="61" t="s">
        <v>19</v>
      </c>
      <c r="C74" s="72" t="s">
        <v>57</v>
      </c>
      <c r="D74" s="73"/>
      <c r="E74" s="18">
        <v>59</v>
      </c>
      <c r="F74" s="52">
        <v>10000</v>
      </c>
      <c r="G74" s="36">
        <f t="shared" si="15"/>
        <v>27073.419442556085</v>
      </c>
      <c r="H74" s="19">
        <v>2655</v>
      </c>
      <c r="I74" s="36">
        <f t="shared" si="16"/>
        <v>5670.2767863922845</v>
      </c>
      <c r="J74" s="39">
        <f>G74+$I74+$F74</f>
        <v>42743.696228948371</v>
      </c>
      <c r="K74" s="63">
        <f t="shared" si="19"/>
        <v>42700</v>
      </c>
      <c r="L74" s="56">
        <f t="shared" si="20"/>
        <v>42700</v>
      </c>
      <c r="M74" s="114">
        <f t="shared" si="18"/>
        <v>42700</v>
      </c>
      <c r="N74" s="117">
        <f t="shared" si="20"/>
        <v>42700</v>
      </c>
      <c r="P74" s="1"/>
    </row>
    <row r="75" spans="1:16" ht="15.75" customHeight="1" x14ac:dyDescent="0.25">
      <c r="A75" s="15">
        <v>9</v>
      </c>
      <c r="B75" s="20" t="s">
        <v>19</v>
      </c>
      <c r="C75" s="54" t="s">
        <v>41</v>
      </c>
      <c r="D75" s="62"/>
      <c r="E75" s="68">
        <v>16</v>
      </c>
      <c r="F75" s="52">
        <v>10000</v>
      </c>
      <c r="G75" s="36">
        <f t="shared" si="15"/>
        <v>7341.9442556084296</v>
      </c>
      <c r="H75" s="53">
        <v>912</v>
      </c>
      <c r="I75" s="36">
        <f t="shared" si="16"/>
        <v>1947.7560938567849</v>
      </c>
      <c r="J75" s="39">
        <f t="shared" ref="J75" si="21">G75+$I75+$F75</f>
        <v>19289.700349465216</v>
      </c>
      <c r="K75" s="63">
        <f t="shared" si="19"/>
        <v>19300</v>
      </c>
      <c r="L75" s="56">
        <f t="shared" si="20"/>
        <v>19300</v>
      </c>
      <c r="M75" s="113"/>
      <c r="N75" s="117">
        <v>19300</v>
      </c>
      <c r="P75" s="1"/>
    </row>
    <row r="76" spans="1:16" ht="15.75" customHeight="1" x14ac:dyDescent="0.25">
      <c r="A76" s="15">
        <v>10</v>
      </c>
      <c r="B76" s="20" t="s">
        <v>19</v>
      </c>
      <c r="C76" s="54" t="s">
        <v>82</v>
      </c>
      <c r="D76" s="62"/>
      <c r="E76" s="68">
        <v>231</v>
      </c>
      <c r="F76" s="52">
        <v>10000</v>
      </c>
      <c r="G76" s="36">
        <f t="shared" si="15"/>
        <v>105999.3201903467</v>
      </c>
      <c r="H76" s="53">
        <v>22796</v>
      </c>
      <c r="I76" s="36">
        <f t="shared" si="16"/>
        <v>48685.359556534284</v>
      </c>
      <c r="J76" s="39">
        <f t="shared" si="17"/>
        <v>164684.67974688098</v>
      </c>
      <c r="K76" s="63">
        <f t="shared" si="19"/>
        <v>164700</v>
      </c>
      <c r="L76" s="56">
        <f t="shared" si="20"/>
        <v>164700</v>
      </c>
      <c r="M76" s="113"/>
      <c r="N76" s="117">
        <v>164700</v>
      </c>
      <c r="P76" s="1"/>
    </row>
    <row r="77" spans="1:16" ht="15.75" customHeight="1" x14ac:dyDescent="0.25">
      <c r="A77" s="15">
        <v>11</v>
      </c>
      <c r="B77" s="20" t="s">
        <v>19</v>
      </c>
      <c r="C77" s="54" t="s">
        <v>69</v>
      </c>
      <c r="D77" s="62"/>
      <c r="E77" s="68">
        <v>67</v>
      </c>
      <c r="F77" s="52">
        <v>10000</v>
      </c>
      <c r="G77" s="36">
        <f t="shared" si="15"/>
        <v>30744.391570360298</v>
      </c>
      <c r="H77" s="53">
        <v>2856</v>
      </c>
      <c r="I77" s="36">
        <f t="shared" si="16"/>
        <v>6099.5519781304574</v>
      </c>
      <c r="J77" s="39">
        <f t="shared" si="17"/>
        <v>46843.943548490759</v>
      </c>
      <c r="K77" s="63">
        <f t="shared" si="19"/>
        <v>46800</v>
      </c>
      <c r="L77" s="56">
        <f t="shared" si="20"/>
        <v>46800</v>
      </c>
      <c r="M77" s="113"/>
      <c r="N77" s="117">
        <v>46800</v>
      </c>
      <c r="P77" s="1"/>
    </row>
    <row r="78" spans="1:16" ht="15.75" customHeight="1" x14ac:dyDescent="0.25">
      <c r="A78" s="15">
        <v>12</v>
      </c>
      <c r="B78" s="20" t="s">
        <v>19</v>
      </c>
      <c r="C78" s="54" t="s">
        <v>25</v>
      </c>
      <c r="D78" s="62"/>
      <c r="E78" s="68">
        <v>68</v>
      </c>
      <c r="F78" s="52">
        <v>10000</v>
      </c>
      <c r="G78" s="36">
        <f t="shared" si="15"/>
        <v>31203.263086335824</v>
      </c>
      <c r="H78" s="53">
        <v>7160</v>
      </c>
      <c r="I78" s="36">
        <f t="shared" si="16"/>
        <v>15291.593894752828</v>
      </c>
      <c r="J78" s="39">
        <f t="shared" si="17"/>
        <v>56494.856981088655</v>
      </c>
      <c r="K78" s="63">
        <f t="shared" si="19"/>
        <v>56500</v>
      </c>
      <c r="L78" s="56">
        <f t="shared" si="20"/>
        <v>56500</v>
      </c>
      <c r="M78" s="113"/>
      <c r="N78" s="117">
        <v>56500</v>
      </c>
      <c r="P78" s="1"/>
    </row>
    <row r="79" spans="1:16" ht="15.75" customHeight="1" x14ac:dyDescent="0.25">
      <c r="A79" s="15">
        <v>14</v>
      </c>
      <c r="B79" s="20" t="s">
        <v>19</v>
      </c>
      <c r="C79" s="54" t="s">
        <v>43</v>
      </c>
      <c r="D79" s="62"/>
      <c r="E79" s="68">
        <v>31</v>
      </c>
      <c r="F79" s="52">
        <v>10000</v>
      </c>
      <c r="G79" s="36">
        <f t="shared" si="15"/>
        <v>14225.016995241333</v>
      </c>
      <c r="H79" s="53">
        <v>2480</v>
      </c>
      <c r="I79" s="36">
        <f t="shared" si="16"/>
        <v>5296.5297289088012</v>
      </c>
      <c r="J79" s="39">
        <f t="shared" si="17"/>
        <v>29521.546724150132</v>
      </c>
      <c r="K79" s="63">
        <f t="shared" si="19"/>
        <v>29500</v>
      </c>
      <c r="L79" s="56">
        <f t="shared" si="20"/>
        <v>29500</v>
      </c>
      <c r="M79" s="113"/>
      <c r="N79" s="117">
        <v>29500</v>
      </c>
      <c r="P79" s="1"/>
    </row>
    <row r="80" spans="1:16" ht="15.75" customHeight="1" x14ac:dyDescent="0.25">
      <c r="A80" s="15">
        <v>15</v>
      </c>
      <c r="B80" s="20" t="s">
        <v>19</v>
      </c>
      <c r="C80" s="54" t="s">
        <v>74</v>
      </c>
      <c r="D80" s="62"/>
      <c r="E80" s="68">
        <v>30</v>
      </c>
      <c r="F80" s="52">
        <v>10000</v>
      </c>
      <c r="G80" s="36">
        <f t="shared" si="15"/>
        <v>13766.145479265806</v>
      </c>
      <c r="H80" s="53">
        <v>2088</v>
      </c>
      <c r="I80" s="36">
        <f t="shared" si="16"/>
        <v>4459.3363201457969</v>
      </c>
      <c r="J80" s="39">
        <f t="shared" si="17"/>
        <v>28225.481799411602</v>
      </c>
      <c r="K80" s="63">
        <f t="shared" si="19"/>
        <v>28200</v>
      </c>
      <c r="L80" s="56">
        <f t="shared" si="20"/>
        <v>28200</v>
      </c>
      <c r="M80" s="113"/>
      <c r="N80" s="117">
        <v>28200</v>
      </c>
      <c r="P80" s="1"/>
    </row>
    <row r="81" spans="1:16" ht="15.75" customHeight="1" x14ac:dyDescent="0.25">
      <c r="A81" s="15">
        <v>16</v>
      </c>
      <c r="B81" s="20" t="s">
        <v>19</v>
      </c>
      <c r="C81" s="54" t="s">
        <v>13</v>
      </c>
      <c r="D81" s="62"/>
      <c r="E81" s="68">
        <v>241</v>
      </c>
      <c r="F81" s="52">
        <v>10000</v>
      </c>
      <c r="G81" s="36">
        <v>110588.03535010197</v>
      </c>
      <c r="H81" s="53">
        <v>7818</v>
      </c>
      <c r="I81" s="36">
        <v>16696.882830890729</v>
      </c>
      <c r="J81" s="39">
        <v>137284.91818099271</v>
      </c>
      <c r="K81" s="63">
        <v>137300</v>
      </c>
      <c r="L81" s="56">
        <v>137300</v>
      </c>
      <c r="M81" s="113">
        <v>137300</v>
      </c>
      <c r="N81" s="117">
        <v>137300</v>
      </c>
      <c r="P81" s="1"/>
    </row>
    <row r="82" spans="1:16" s="88" customFormat="1" ht="30" customHeight="1" thickBot="1" x14ac:dyDescent="0.3">
      <c r="A82" s="5">
        <v>13</v>
      </c>
      <c r="B82" s="90" t="s">
        <v>19</v>
      </c>
      <c r="C82" s="91" t="s">
        <v>83</v>
      </c>
      <c r="D82" s="92"/>
      <c r="E82" s="93"/>
      <c r="F82" s="94">
        <v>0</v>
      </c>
      <c r="G82" s="95">
        <v>0</v>
      </c>
      <c r="H82" s="96"/>
      <c r="I82" s="95">
        <v>0</v>
      </c>
      <c r="J82" s="97">
        <v>0</v>
      </c>
      <c r="K82" s="98">
        <v>0</v>
      </c>
      <c r="L82" s="99">
        <v>0</v>
      </c>
      <c r="M82" s="115"/>
      <c r="N82" s="118" t="s">
        <v>84</v>
      </c>
      <c r="O82" s="49"/>
    </row>
    <row r="83" spans="1:16" s="3" customFormat="1" ht="15.75" thickBot="1" x14ac:dyDescent="0.3">
      <c r="A83" s="6"/>
      <c r="B83" s="64"/>
      <c r="C83" s="21" t="s">
        <v>10</v>
      </c>
      <c r="D83" s="22">
        <v>16</v>
      </c>
      <c r="E83" s="23">
        <f t="shared" ref="E83:M83" si="22">SUM(E67:E82)</f>
        <v>1471</v>
      </c>
      <c r="F83" s="24">
        <f t="shared" si="22"/>
        <v>150000</v>
      </c>
      <c r="G83" s="42">
        <f t="shared" si="22"/>
        <v>674999.99999999988</v>
      </c>
      <c r="H83" s="65">
        <f t="shared" si="22"/>
        <v>105352</v>
      </c>
      <c r="I83" s="66">
        <f t="shared" si="22"/>
        <v>224999.99999999994</v>
      </c>
      <c r="J83" s="67">
        <f t="shared" si="22"/>
        <v>1050000</v>
      </c>
      <c r="K83" s="26">
        <f t="shared" si="22"/>
        <v>1050000</v>
      </c>
      <c r="L83" s="26">
        <f t="shared" si="22"/>
        <v>1050000</v>
      </c>
      <c r="M83" s="47">
        <f t="shared" si="22"/>
        <v>705000</v>
      </c>
      <c r="N83" s="110">
        <f>SUM(N67:N82)</f>
        <v>1050000</v>
      </c>
      <c r="O83" s="49"/>
    </row>
    <row r="84" spans="1:16" x14ac:dyDescent="0.25">
      <c r="B84" s="6"/>
      <c r="M84" s="14"/>
      <c r="N84" s="14"/>
      <c r="P84" s="1"/>
    </row>
  </sheetData>
  <sortState ref="C70:D88">
    <sortCondition ref="C69"/>
  </sortState>
  <mergeCells count="17">
    <mergeCell ref="C1:L1"/>
    <mergeCell ref="H5:J5"/>
    <mergeCell ref="K61:L61"/>
    <mergeCell ref="K62:L62"/>
    <mergeCell ref="C66:D66"/>
    <mergeCell ref="C9:D9"/>
    <mergeCell ref="E4:F4"/>
    <mergeCell ref="E5:F5"/>
    <mergeCell ref="E6:F6"/>
    <mergeCell ref="E7:F7"/>
    <mergeCell ref="E61:F61"/>
    <mergeCell ref="E62:F62"/>
    <mergeCell ref="E63:F63"/>
    <mergeCell ref="E64:F64"/>
    <mergeCell ref="H6:J6"/>
    <mergeCell ref="K5:L5"/>
    <mergeCell ref="K6:L6"/>
  </mergeCells>
  <pageMargins left="0.56999999999999995" right="0.98" top="0.35433070866141736" bottom="0.48" header="0.31496062992125984" footer="0.79"/>
  <pageSetup paperSize="9" scale="63" fitToHeight="0" orientation="landscape" r:id="rId1"/>
  <rowBreaks count="1" manualBreakCount="1">
    <brk id="4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"/>
  <sheetViews>
    <sheetView workbookViewId="0">
      <selection activeCell="H26" sqref="H26"/>
    </sheetView>
  </sheetViews>
  <sheetFormatPr defaultColWidth="9.28515625" defaultRowHeight="15" x14ac:dyDescent="0.25"/>
  <cols>
    <col min="1" max="1" width="9.28515625" style="1"/>
    <col min="2" max="2" width="9.28515625" style="15"/>
    <col min="3" max="3" width="9.28515625" style="12"/>
    <col min="4" max="6" width="9.28515625" style="1"/>
    <col min="7" max="7" width="9.28515625" style="7"/>
    <col min="8" max="8" width="9.28515625" style="2"/>
    <col min="9" max="9" width="9.28515625" style="7"/>
    <col min="10" max="10" width="9.28515625" style="8"/>
    <col min="11" max="13" width="9.28515625" style="1"/>
    <col min="14" max="14" width="9.28515625" style="12"/>
    <col min="15" max="15" width="8.7109375" customWidth="1"/>
    <col min="16" max="16384" width="9.28515625" style="1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městské části Praha 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Vylitová</dc:creator>
  <cp:lastModifiedBy>Kišari Marcela</cp:lastModifiedBy>
  <cp:lastPrinted>2023-12-07T08:34:47Z</cp:lastPrinted>
  <dcterms:created xsi:type="dcterms:W3CDTF">2016-03-24T17:29:48Z</dcterms:created>
  <dcterms:modified xsi:type="dcterms:W3CDTF">2023-12-19T14:22:12Z</dcterms:modified>
</cp:coreProperties>
</file>